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CTSV\Shared\Web Site\Finance\2025\"/>
    </mc:Choice>
  </mc:AlternateContent>
  <xr:revisionPtr revIDLastSave="0" documentId="8_{E2EB7EDA-3AC6-402C-A855-7AB452461525}" xr6:coauthVersionLast="47" xr6:coauthVersionMax="47" xr10:uidLastSave="{00000000-0000-0000-0000-000000000000}"/>
  <bookViews>
    <workbookView xWindow="1560" yWindow="1560" windowWidth="21600" windowHeight="11295" xr2:uid="{87BEEDEE-6434-44A4-BB5A-2D067BF3BD2C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2" l="1"/>
  <c r="R17" i="2"/>
  <c r="Q17" i="2"/>
  <c r="S16" i="2"/>
  <c r="R16" i="2"/>
  <c r="S15" i="2"/>
  <c r="R15" i="2"/>
  <c r="Q16" i="2"/>
  <c r="Q15" i="2"/>
  <c r="I2" i="2"/>
  <c r="K2" i="2"/>
  <c r="Q2" i="2" s="1"/>
  <c r="I3" i="2"/>
  <c r="K3" i="2"/>
  <c r="S3" i="2" s="1"/>
  <c r="R3" i="2"/>
  <c r="I4" i="2"/>
  <c r="K4" i="2"/>
  <c r="Q4" i="2" s="1"/>
  <c r="I5" i="2"/>
  <c r="K5" i="2"/>
  <c r="Q5" i="2" s="1"/>
  <c r="I6" i="2"/>
  <c r="K6" i="2"/>
  <c r="Q6" i="2" s="1"/>
  <c r="I7" i="2"/>
  <c r="K7" i="2"/>
  <c r="Q7" i="2" s="1"/>
  <c r="I8" i="2"/>
  <c r="K8" i="2"/>
  <c r="Q8" i="2" s="1"/>
  <c r="I9" i="2"/>
  <c r="K9" i="2"/>
  <c r="Q9" i="2" s="1"/>
  <c r="I10" i="2"/>
  <c r="K10" i="2"/>
  <c r="Q10" i="2" s="1"/>
  <c r="D11" i="2"/>
  <c r="G11" i="2"/>
  <c r="H11" i="2"/>
  <c r="I12" i="2" s="1"/>
  <c r="J11" i="2"/>
  <c r="L11" i="2"/>
  <c r="M11" i="2"/>
  <c r="O11" i="2"/>
  <c r="P11" i="2"/>
  <c r="R9" i="2" l="1"/>
  <c r="S2" i="2"/>
  <c r="K11" i="2"/>
  <c r="S13" i="2" s="1"/>
  <c r="S9" i="2"/>
  <c r="S8" i="2"/>
  <c r="I13" i="2"/>
  <c r="P13" i="2"/>
  <c r="S7" i="2"/>
  <c r="Q3" i="2"/>
  <c r="R2" i="2"/>
  <c r="R7" i="2"/>
  <c r="S6" i="2"/>
  <c r="S5" i="2"/>
  <c r="R6" i="2"/>
  <c r="M13" i="2"/>
  <c r="S10" i="2"/>
  <c r="R8" i="2"/>
  <c r="R5" i="2"/>
  <c r="S4" i="2"/>
  <c r="R10" i="2"/>
  <c r="R4" i="2"/>
</calcChain>
</file>

<file path=xl/sharedStrings.xml><?xml version="1.0" encoding="utf-8"?>
<sst xmlns="http://schemas.openxmlformats.org/spreadsheetml/2006/main" count="142" uniqueCount="100">
  <si>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</si>
  <si>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</si>
  <si>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</si>
  <si>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</si>
  <si>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</si>
  <si>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</si>
  <si>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</si>
  <si>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Cur. Asmnt.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</si>
  <si>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</si>
  <si>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</si>
  <si>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</si>
  <si>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</si>
  <si>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</si>
  <si>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</si>
  <si>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</si>
  <si>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</si>
  <si>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</si>
  <si>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</si>
  <si>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</si>
  <si>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</si>
  <si>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</si>
  <si>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</si>
  <si>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</si>
  <si>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</si>
  <si>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</si>
  <si>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</si>
  <si>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</si>
  <si>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</si>
  <si>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</si>
  <si>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</si>
  <si>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</si>
  <si>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</si>
  <si>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</si>
  <si>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</si>
  <si>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</si>
  <si>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</si>
  <si>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</si>
  <si>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</si>
  <si>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</si>
  <si>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</si>
  <si>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</si>
  <si>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</si>
  <si>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</si>
  <si>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</si>
  <si>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</si>
  <si>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NOT INSPECTED</t>
  </si>
  <si>
    <t>407</t>
  </si>
  <si>
    <t>22-23-03-102-023</t>
  </si>
  <si>
    <t>30617 GLENMUER</t>
  </si>
  <si>
    <t>03-ARM'S LENGTH</t>
  </si>
  <si>
    <t>CA1</t>
  </si>
  <si>
    <t>59520:649</t>
  </si>
  <si>
    <t>LAND TABLE SEC03</t>
  </si>
  <si>
    <t>401</t>
  </si>
  <si>
    <t>22-23-08-304-004</t>
  </si>
  <si>
    <t>37280 TIMBERVIEW LANE</t>
  </si>
  <si>
    <t>9HE</t>
  </si>
  <si>
    <t>59013:440</t>
  </si>
  <si>
    <t>LAND TABLE NHE</t>
  </si>
  <si>
    <t>VACANT LOT</t>
  </si>
  <si>
    <t>22-23-08-304-005</t>
  </si>
  <si>
    <t>37264 TIMBERVIEW LANE</t>
  </si>
  <si>
    <t>59013:254</t>
  </si>
  <si>
    <t>22-23-11-153-013</t>
  </si>
  <si>
    <t>28739 BARTLETT</t>
  </si>
  <si>
    <t>KA2</t>
  </si>
  <si>
    <t>59085:559</t>
  </si>
  <si>
    <t>LAND TABLE SEC10</t>
  </si>
  <si>
    <t>22-23-17-178-001</t>
  </si>
  <si>
    <t>37184 HOWARD</t>
  </si>
  <si>
    <t>9QA</t>
  </si>
  <si>
    <t>58769:215</t>
  </si>
  <si>
    <t>BASE LOT 1</t>
  </si>
  <si>
    <t>22-23-17-178-002</t>
  </si>
  <si>
    <t>37172 HOWARD</t>
  </si>
  <si>
    <t>59640:198</t>
  </si>
  <si>
    <t>22-23-32-302-010</t>
  </si>
  <si>
    <t>21091 PRESTWICK DR</t>
  </si>
  <si>
    <t>93B</t>
  </si>
  <si>
    <t>59615:540</t>
  </si>
  <si>
    <t>LAND TABLE SHE</t>
  </si>
  <si>
    <t>BASE LOT 3</t>
  </si>
  <si>
    <t>22-23-32-302-015</t>
  </si>
  <si>
    <t>37100 WHITE TAIL CT</t>
  </si>
  <si>
    <t>59729:185</t>
  </si>
  <si>
    <t>LAND TABLE SEC25</t>
  </si>
  <si>
    <t>BASE LOT</t>
  </si>
  <si>
    <t>22-23-36-180-002</t>
  </si>
  <si>
    <t>21806 WALDRON</t>
  </si>
  <si>
    <t>8B1</t>
  </si>
  <si>
    <t>59438:741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</si>
  <si>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</si>
  <si>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</si>
  <si>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</si>
  <si>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</si>
  <si>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</si>
  <si>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</si>
  <si>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</si>
  <si>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Median</t>
  </si>
  <si>
    <t>Std 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</si>
</sst>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14" fontId="0" fillId="0" borderId="0" xfId="0" applyNumberFormat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4" fontId="0" fillId="0" borderId="0" xfId="0" applyNumberFormat="1"/>
    <xf numFmtId="40" fontId="0" fillId="0" borderId="0" xfId="0" applyNumberForma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A7B43-BEFA-4B3B-A2EF-34FCAB404F27}">
  <dimension ref="A1:BL18"/>
  <sheetViews>
    <sheetView tabSelected="1" workbookViewId="0">
      <selection activeCell="S19" sqref="S19"/>
    </sheetView>
  </sheetViews>
  <sheetFormatPr defaultRowHeight="15" x14ac:dyDescent="0.25"/>
  <cols>
    <col min="1" max="1" width="16" bestFit="1" customWidth="1"/>
    <col min="2" max="2" width="22.5703125" bestFit="1" customWidth="1"/>
    <col min="3" max="3" width="9.5703125" style="25" bestFit="1" customWidth="1"/>
    <col min="4" max="4" width="10.85546875" style="15" bestFit="1" customWidth="1"/>
    <col min="5" max="5" width="5.7109375" bestFit="1" customWidth="1"/>
    <col min="6" max="6" width="29.42578125" bestFit="1" customWidth="1"/>
    <col min="7" max="7" width="10.85546875" style="15" bestFit="1" customWidth="1"/>
    <col min="8" max="8" width="13.140625" style="15" bestFit="1" customWidth="1"/>
    <col min="9" max="9" width="12.7109375" style="20" bestFit="1" customWidth="1"/>
    <col min="10" max="11" width="13.7109375" style="15" bestFit="1" customWidth="1"/>
    <col min="12" max="12" width="14.7109375" style="15" bestFit="1" customWidth="1"/>
    <col min="13" max="13" width="11.42578125" style="30" bestFit="1" customWidth="1"/>
    <col min="14" max="14" width="6.5703125" style="34" bestFit="1" customWidth="1"/>
    <col min="15" max="15" width="14.28515625" style="39" bestFit="1" customWidth="1"/>
    <col min="16" max="16" width="10.85546875" style="39" bestFit="1" customWidth="1"/>
    <col min="17" max="17" width="10.140625" style="15" bestFit="1" customWidth="1"/>
    <col min="18" max="18" width="12.140625" style="15" bestFit="1" customWidth="1"/>
    <col min="19" max="19" width="12.140625" style="44" bestFit="1" customWidth="1"/>
    <col min="20" max="20" width="11.7109375" style="39" bestFit="1" customWidth="1"/>
    <col min="21" max="21" width="9" style="4" bestFit="1" customWidth="1"/>
    <col min="22" max="22" width="10.5703125" bestFit="1" customWidth="1"/>
    <col min="23" max="23" width="19.85546875" bestFit="1" customWidth="1"/>
    <col min="24" max="24" width="25.5703125" bestFit="1" customWidth="1"/>
    <col min="25" max="25" width="6.85546875" bestFit="1" customWidth="1"/>
    <col min="26" max="26" width="6.42578125" bestFit="1" customWidth="1"/>
    <col min="27" max="27" width="15" bestFit="1" customWidth="1"/>
    <col min="28" max="28" width="11.7109375" bestFit="1" customWidth="1"/>
    <col min="29" max="29" width="6" bestFit="1" customWidth="1"/>
    <col min="30" max="30" width="17" bestFit="1" customWidth="1"/>
    <col min="31" max="32" width="12.5703125" bestFit="1" customWidth="1"/>
    <col min="33" max="33" width="19" bestFit="1" customWidth="1"/>
    <col min="34" max="34" width="7.28515625" bestFit="1" customWidth="1"/>
    <col min="35" max="35" width="13.140625" bestFit="1" customWidth="1"/>
    <col min="36" max="36" width="6.5703125" bestFit="1" customWidth="1"/>
    <col min="37" max="37" width="20.42578125" bestFit="1" customWidth="1"/>
    <col min="38" max="38" width="17" bestFit="1" customWidth="1"/>
    <col min="39" max="39" width="15" bestFit="1" customWidth="1"/>
    <col min="40" max="40" width="10.85546875" bestFit="1" customWidth="1"/>
    <col min="41" max="41" width="16.7109375" bestFit="1" customWidth="1"/>
    <col min="42" max="42" width="21.42578125" bestFit="1" customWidth="1"/>
    <col min="43" max="43" width="21.140625" bestFit="1" customWidth="1"/>
    <col min="44" max="44" width="17" bestFit="1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47</v>
      </c>
      <c r="B2" t="s">
        <v>48</v>
      </c>
      <c r="C2" s="25">
        <v>45495</v>
      </c>
      <c r="D2" s="15">
        <v>180000</v>
      </c>
      <c r="E2" t="s">
        <v>44</v>
      </c>
      <c r="F2" t="s">
        <v>49</v>
      </c>
      <c r="G2" s="15">
        <v>180000</v>
      </c>
      <c r="H2" s="15">
        <v>42410</v>
      </c>
      <c r="I2" s="20">
        <f t="shared" ref="I2:I10" si="0">H2/G2*100</f>
        <v>23.56111111111111</v>
      </c>
      <c r="J2" s="15">
        <v>84810</v>
      </c>
      <c r="K2" s="15">
        <f t="shared" ref="K2:K10" si="1">G2-0</f>
        <v>180000</v>
      </c>
      <c r="L2" s="15">
        <v>84810</v>
      </c>
      <c r="M2" s="30">
        <v>232.52</v>
      </c>
      <c r="N2" s="34">
        <v>294.04998799999998</v>
      </c>
      <c r="O2" s="39">
        <v>1.57</v>
      </c>
      <c r="P2" s="39">
        <v>1.57</v>
      </c>
      <c r="Q2" s="15">
        <f t="shared" ref="Q2:Q10" si="2">K2/M2</f>
        <v>774.12695682091862</v>
      </c>
      <c r="R2" s="15">
        <f t="shared" ref="R2:R10" si="3">K2/O2</f>
        <v>114649.68152866242</v>
      </c>
      <c r="S2" s="44">
        <f t="shared" ref="S2:S10" si="4">K2/O2/43560</f>
        <v>2.631994525451387</v>
      </c>
      <c r="T2" s="39">
        <v>232.52</v>
      </c>
      <c r="U2" s="5" t="s">
        <v>50</v>
      </c>
      <c r="V2" t="s">
        <v>51</v>
      </c>
      <c r="X2" t="s">
        <v>52</v>
      </c>
      <c r="Y2">
        <v>0</v>
      </c>
      <c r="Z2">
        <v>0</v>
      </c>
      <c r="AA2" s="7">
        <v>43608</v>
      </c>
      <c r="AC2" s="6" t="s">
        <v>53</v>
      </c>
    </row>
    <row r="3" spans="1:64" x14ac:dyDescent="0.25">
      <c r="A3" t="s">
        <v>54</v>
      </c>
      <c r="B3" t="s">
        <v>55</v>
      </c>
      <c r="C3" s="25">
        <v>45244</v>
      </c>
      <c r="D3" s="15">
        <v>180000</v>
      </c>
      <c r="E3" t="s">
        <v>44</v>
      </c>
      <c r="F3" t="s">
        <v>49</v>
      </c>
      <c r="G3" s="15">
        <v>180000</v>
      </c>
      <c r="H3" s="15">
        <v>100000</v>
      </c>
      <c r="I3" s="20">
        <f t="shared" si="0"/>
        <v>55.555555555555557</v>
      </c>
      <c r="J3" s="15">
        <v>200000</v>
      </c>
      <c r="K3" s="15">
        <f t="shared" si="1"/>
        <v>180000</v>
      </c>
      <c r="L3" s="15">
        <v>200000</v>
      </c>
      <c r="M3" s="30">
        <v>136.72999999999999</v>
      </c>
      <c r="N3" s="34">
        <v>121.75</v>
      </c>
      <c r="O3" s="39">
        <v>0.50800000000000001</v>
      </c>
      <c r="P3" s="39">
        <v>0.50800000000000001</v>
      </c>
      <c r="Q3" s="15">
        <f t="shared" si="2"/>
        <v>1316.4631024647115</v>
      </c>
      <c r="R3" s="15">
        <f t="shared" si="3"/>
        <v>354330.7086614173</v>
      </c>
      <c r="S3" s="44">
        <f t="shared" si="4"/>
        <v>8.1343137892887345</v>
      </c>
      <c r="T3" s="39">
        <v>0</v>
      </c>
      <c r="U3" s="5" t="s">
        <v>56</v>
      </c>
      <c r="V3" t="s">
        <v>57</v>
      </c>
      <c r="X3" t="s">
        <v>58</v>
      </c>
      <c r="Y3">
        <v>0</v>
      </c>
      <c r="Z3">
        <v>1</v>
      </c>
      <c r="AA3" t="s">
        <v>45</v>
      </c>
      <c r="AB3" t="s">
        <v>59</v>
      </c>
      <c r="AC3" s="6" t="s">
        <v>46</v>
      </c>
    </row>
    <row r="4" spans="1:64" x14ac:dyDescent="0.25">
      <c r="A4" t="s">
        <v>60</v>
      </c>
      <c r="B4" t="s">
        <v>61</v>
      </c>
      <c r="C4" s="25">
        <v>45244</v>
      </c>
      <c r="D4" s="15">
        <v>200000</v>
      </c>
      <c r="E4" t="s">
        <v>44</v>
      </c>
      <c r="F4" t="s">
        <v>49</v>
      </c>
      <c r="G4" s="15">
        <v>200000</v>
      </c>
      <c r="H4" s="15">
        <v>105000</v>
      </c>
      <c r="I4" s="20">
        <f t="shared" si="0"/>
        <v>52.5</v>
      </c>
      <c r="J4" s="15">
        <v>210000</v>
      </c>
      <c r="K4" s="15">
        <f t="shared" si="1"/>
        <v>200000</v>
      </c>
      <c r="L4" s="15">
        <v>210000</v>
      </c>
      <c r="M4" s="30">
        <v>118.83</v>
      </c>
      <c r="N4" s="34">
        <v>193.15</v>
      </c>
      <c r="O4" s="39">
        <v>0.45900000000000002</v>
      </c>
      <c r="P4" s="39">
        <v>0.45900000000000002</v>
      </c>
      <c r="Q4" s="15">
        <f t="shared" si="2"/>
        <v>1683.0766641420516</v>
      </c>
      <c r="R4" s="15">
        <f t="shared" si="3"/>
        <v>435729.84749455337</v>
      </c>
      <c r="S4" s="44">
        <f t="shared" si="4"/>
        <v>10.002980888304714</v>
      </c>
      <c r="T4" s="39">
        <v>0</v>
      </c>
      <c r="U4" s="5" t="s">
        <v>56</v>
      </c>
      <c r="V4" t="s">
        <v>62</v>
      </c>
      <c r="X4" t="s">
        <v>58</v>
      </c>
      <c r="Y4">
        <v>0</v>
      </c>
      <c r="Z4">
        <v>1</v>
      </c>
      <c r="AA4" t="s">
        <v>45</v>
      </c>
      <c r="AB4" t="s">
        <v>59</v>
      </c>
      <c r="AC4" s="6" t="s">
        <v>46</v>
      </c>
    </row>
    <row r="5" spans="1:64" x14ac:dyDescent="0.25">
      <c r="A5" t="s">
        <v>63</v>
      </c>
      <c r="B5" t="s">
        <v>64</v>
      </c>
      <c r="C5" s="25">
        <v>45282</v>
      </c>
      <c r="D5" s="15">
        <v>120000</v>
      </c>
      <c r="E5" t="s">
        <v>44</v>
      </c>
      <c r="F5" t="s">
        <v>49</v>
      </c>
      <c r="G5" s="15">
        <v>120000</v>
      </c>
      <c r="H5" s="15">
        <v>27720</v>
      </c>
      <c r="I5" s="20">
        <f t="shared" si="0"/>
        <v>23.1</v>
      </c>
      <c r="J5" s="15">
        <v>305440</v>
      </c>
      <c r="K5" s="15">
        <f t="shared" si="1"/>
        <v>120000</v>
      </c>
      <c r="L5" s="15">
        <v>55440</v>
      </c>
      <c r="M5" s="30">
        <v>128</v>
      </c>
      <c r="N5" s="34">
        <v>286</v>
      </c>
      <c r="O5" s="39">
        <v>0.84</v>
      </c>
      <c r="P5" s="39">
        <v>0.84</v>
      </c>
      <c r="Q5" s="15">
        <f t="shared" si="2"/>
        <v>937.5</v>
      </c>
      <c r="R5" s="15">
        <f t="shared" si="3"/>
        <v>142857.14285714287</v>
      </c>
      <c r="S5" s="44">
        <f t="shared" si="4"/>
        <v>3.2795487340941891</v>
      </c>
      <c r="T5" s="39">
        <v>128</v>
      </c>
      <c r="U5" s="5" t="s">
        <v>65</v>
      </c>
      <c r="V5" t="s">
        <v>66</v>
      </c>
      <c r="X5" t="s">
        <v>67</v>
      </c>
      <c r="Y5">
        <v>0</v>
      </c>
      <c r="Z5">
        <v>1</v>
      </c>
      <c r="AA5" s="7">
        <v>45652</v>
      </c>
      <c r="AC5" s="6" t="s">
        <v>53</v>
      </c>
    </row>
    <row r="6" spans="1:64" x14ac:dyDescent="0.25">
      <c r="A6" t="s">
        <v>68</v>
      </c>
      <c r="B6" t="s">
        <v>69</v>
      </c>
      <c r="C6" s="25">
        <v>45119</v>
      </c>
      <c r="D6" s="15">
        <v>106768</v>
      </c>
      <c r="E6" t="s">
        <v>44</v>
      </c>
      <c r="F6" t="s">
        <v>49</v>
      </c>
      <c r="G6" s="15">
        <v>106768</v>
      </c>
      <c r="H6" s="15">
        <v>50000</v>
      </c>
      <c r="I6" s="20">
        <f t="shared" si="0"/>
        <v>46.830511014536192</v>
      </c>
      <c r="J6" s="15">
        <v>275000</v>
      </c>
      <c r="K6" s="15">
        <f t="shared" si="1"/>
        <v>106768</v>
      </c>
      <c r="L6" s="15">
        <v>100000</v>
      </c>
      <c r="M6" s="30">
        <v>151.47999999999999</v>
      </c>
      <c r="N6" s="34">
        <v>210.63000500000001</v>
      </c>
      <c r="O6" s="39">
        <v>0.73199999999999998</v>
      </c>
      <c r="P6" s="39">
        <v>0.73199999999999998</v>
      </c>
      <c r="Q6" s="15">
        <f t="shared" si="2"/>
        <v>704.83232109849484</v>
      </c>
      <c r="R6" s="15">
        <f t="shared" si="3"/>
        <v>145857.92349726777</v>
      </c>
      <c r="S6" s="44">
        <f t="shared" si="4"/>
        <v>3.3484371785415008</v>
      </c>
      <c r="T6" s="39">
        <v>151.47999999999999</v>
      </c>
      <c r="U6" s="5" t="s">
        <v>70</v>
      </c>
      <c r="V6" t="s">
        <v>71</v>
      </c>
      <c r="X6" t="s">
        <v>58</v>
      </c>
      <c r="Y6">
        <v>0</v>
      </c>
      <c r="Z6">
        <v>0</v>
      </c>
      <c r="AA6" s="7">
        <v>45652</v>
      </c>
      <c r="AB6" t="s">
        <v>59</v>
      </c>
      <c r="AC6" s="6" t="s">
        <v>46</v>
      </c>
      <c r="AD6" t="s">
        <v>72</v>
      </c>
    </row>
    <row r="7" spans="1:64" x14ac:dyDescent="0.25">
      <c r="A7" t="s">
        <v>73</v>
      </c>
      <c r="B7" t="s">
        <v>74</v>
      </c>
      <c r="C7" s="25">
        <v>45544</v>
      </c>
      <c r="D7" s="15">
        <v>120000</v>
      </c>
      <c r="E7" t="s">
        <v>44</v>
      </c>
      <c r="F7" t="s">
        <v>49</v>
      </c>
      <c r="G7" s="15">
        <v>120000</v>
      </c>
      <c r="H7" s="15">
        <v>50000</v>
      </c>
      <c r="I7" s="20">
        <f t="shared" si="0"/>
        <v>41.666666666666671</v>
      </c>
      <c r="J7" s="15">
        <v>100000</v>
      </c>
      <c r="K7" s="15">
        <f t="shared" si="1"/>
        <v>120000</v>
      </c>
      <c r="L7" s="15">
        <v>100000</v>
      </c>
      <c r="M7" s="30">
        <v>140</v>
      </c>
      <c r="N7" s="34">
        <v>226.14999399999999</v>
      </c>
      <c r="O7" s="39">
        <v>0.72699999999999998</v>
      </c>
      <c r="P7" s="39">
        <v>0.72699999999999998</v>
      </c>
      <c r="Q7" s="15">
        <f t="shared" si="2"/>
        <v>857.14285714285711</v>
      </c>
      <c r="R7" s="15">
        <f t="shared" si="3"/>
        <v>165061.89821182945</v>
      </c>
      <c r="S7" s="44">
        <f t="shared" si="4"/>
        <v>3.7892997752945239</v>
      </c>
      <c r="T7" s="39">
        <v>140</v>
      </c>
      <c r="U7" s="5" t="s">
        <v>70</v>
      </c>
      <c r="V7" t="s">
        <v>75</v>
      </c>
      <c r="X7" t="s">
        <v>58</v>
      </c>
      <c r="Y7">
        <v>0</v>
      </c>
      <c r="Z7">
        <v>0</v>
      </c>
      <c r="AA7" t="s">
        <v>45</v>
      </c>
      <c r="AB7" t="s">
        <v>59</v>
      </c>
      <c r="AC7" s="6" t="s">
        <v>46</v>
      </c>
      <c r="AD7" t="s">
        <v>72</v>
      </c>
    </row>
    <row r="8" spans="1:64" x14ac:dyDescent="0.25">
      <c r="A8" t="s">
        <v>76</v>
      </c>
      <c r="B8" t="s">
        <v>77</v>
      </c>
      <c r="C8" s="25">
        <v>45516</v>
      </c>
      <c r="D8" s="15">
        <v>180000</v>
      </c>
      <c r="E8" t="s">
        <v>44</v>
      </c>
      <c r="F8" t="s">
        <v>49</v>
      </c>
      <c r="G8" s="15">
        <v>180000</v>
      </c>
      <c r="H8" s="15">
        <v>82500</v>
      </c>
      <c r="I8" s="20">
        <f t="shared" si="0"/>
        <v>45.833333333333329</v>
      </c>
      <c r="J8" s="15">
        <v>165000</v>
      </c>
      <c r="K8" s="15">
        <f t="shared" si="1"/>
        <v>180000</v>
      </c>
      <c r="L8" s="15">
        <v>165000</v>
      </c>
      <c r="M8" s="30">
        <v>92.694999999999993</v>
      </c>
      <c r="N8" s="34">
        <v>136.54499799999999</v>
      </c>
      <c r="O8" s="39">
        <v>0.29099999999999998</v>
      </c>
      <c r="P8" s="39">
        <v>0.29099999999999998</v>
      </c>
      <c r="Q8" s="15">
        <f t="shared" si="2"/>
        <v>1941.852311343654</v>
      </c>
      <c r="R8" s="15">
        <f t="shared" si="3"/>
        <v>618556.70103092783</v>
      </c>
      <c r="S8" s="44">
        <f t="shared" si="4"/>
        <v>14.200107920820198</v>
      </c>
      <c r="T8" s="39">
        <v>92.694999999999993</v>
      </c>
      <c r="U8" s="5" t="s">
        <v>78</v>
      </c>
      <c r="V8" t="s">
        <v>79</v>
      </c>
      <c r="X8" t="s">
        <v>80</v>
      </c>
      <c r="Y8">
        <v>0</v>
      </c>
      <c r="Z8">
        <v>1</v>
      </c>
      <c r="AA8" s="7">
        <v>42660</v>
      </c>
      <c r="AC8" s="6" t="s">
        <v>46</v>
      </c>
      <c r="AD8" t="s">
        <v>81</v>
      </c>
    </row>
    <row r="9" spans="1:64" x14ac:dyDescent="0.25">
      <c r="A9" t="s">
        <v>82</v>
      </c>
      <c r="B9" t="s">
        <v>83</v>
      </c>
      <c r="C9" s="25">
        <v>45582</v>
      </c>
      <c r="D9" s="15">
        <v>183000</v>
      </c>
      <c r="E9" t="s">
        <v>44</v>
      </c>
      <c r="F9" t="s">
        <v>49</v>
      </c>
      <c r="G9" s="15">
        <v>183000</v>
      </c>
      <c r="H9" s="15">
        <v>82500</v>
      </c>
      <c r="I9" s="20">
        <f t="shared" si="0"/>
        <v>45.081967213114751</v>
      </c>
      <c r="J9" s="15">
        <v>165000</v>
      </c>
      <c r="K9" s="15">
        <f t="shared" si="1"/>
        <v>183000</v>
      </c>
      <c r="L9" s="15">
        <v>165000</v>
      </c>
      <c r="M9" s="30">
        <v>90</v>
      </c>
      <c r="N9" s="34">
        <v>135.070007</v>
      </c>
      <c r="O9" s="39">
        <v>0.27900000000000003</v>
      </c>
      <c r="P9" s="39">
        <v>0.27900000000000003</v>
      </c>
      <c r="Q9" s="15">
        <f t="shared" si="2"/>
        <v>2033.3333333333333</v>
      </c>
      <c r="R9" s="15">
        <f t="shared" si="3"/>
        <v>655913.97849462356</v>
      </c>
      <c r="S9" s="44">
        <f t="shared" si="4"/>
        <v>15.057713004927079</v>
      </c>
      <c r="T9" s="39">
        <v>90</v>
      </c>
      <c r="U9" s="5" t="s">
        <v>78</v>
      </c>
      <c r="V9" t="s">
        <v>84</v>
      </c>
      <c r="X9" t="s">
        <v>80</v>
      </c>
      <c r="Y9">
        <v>0</v>
      </c>
      <c r="Z9">
        <v>1</v>
      </c>
      <c r="AA9" s="7">
        <v>42660</v>
      </c>
      <c r="AB9" t="s">
        <v>59</v>
      </c>
      <c r="AC9" s="6" t="s">
        <v>46</v>
      </c>
      <c r="AD9" t="s">
        <v>81</v>
      </c>
    </row>
    <row r="10" spans="1:64" ht="15.75" thickBot="1" x14ac:dyDescent="0.3">
      <c r="A10" t="s">
        <v>87</v>
      </c>
      <c r="B10" t="s">
        <v>88</v>
      </c>
      <c r="C10" s="25">
        <v>45455</v>
      </c>
      <c r="D10" s="15">
        <v>35000</v>
      </c>
      <c r="E10" t="s">
        <v>44</v>
      </c>
      <c r="F10" t="s">
        <v>49</v>
      </c>
      <c r="G10" s="15">
        <v>35000</v>
      </c>
      <c r="H10" s="15">
        <v>21060</v>
      </c>
      <c r="I10" s="20">
        <f t="shared" si="0"/>
        <v>60.171428571428578</v>
      </c>
      <c r="J10" s="15">
        <v>42125</v>
      </c>
      <c r="K10" s="15">
        <f t="shared" si="1"/>
        <v>35000</v>
      </c>
      <c r="L10" s="15">
        <v>37125</v>
      </c>
      <c r="M10" s="30">
        <v>100</v>
      </c>
      <c r="N10" s="34">
        <v>111</v>
      </c>
      <c r="O10" s="39">
        <v>0.255</v>
      </c>
      <c r="P10" s="39">
        <v>0.255</v>
      </c>
      <c r="Q10" s="15">
        <f t="shared" si="2"/>
        <v>350</v>
      </c>
      <c r="R10" s="15">
        <f t="shared" si="3"/>
        <v>137254.90196078431</v>
      </c>
      <c r="S10" s="44">
        <f t="shared" si="4"/>
        <v>3.1509389798159848</v>
      </c>
      <c r="T10" s="39">
        <v>100</v>
      </c>
      <c r="U10" s="5" t="s">
        <v>89</v>
      </c>
      <c r="V10" t="s">
        <v>90</v>
      </c>
      <c r="X10" t="s">
        <v>85</v>
      </c>
      <c r="Y10">
        <v>0</v>
      </c>
      <c r="Z10">
        <v>1</v>
      </c>
      <c r="AA10" s="7">
        <v>45642</v>
      </c>
      <c r="AB10" t="s">
        <v>59</v>
      </c>
      <c r="AC10" s="6" t="s">
        <v>53</v>
      </c>
      <c r="AD10" t="s">
        <v>86</v>
      </c>
    </row>
    <row r="11" spans="1:64" ht="15.75" thickTop="1" x14ac:dyDescent="0.25">
      <c r="A11" s="8"/>
      <c r="B11" s="8"/>
      <c r="C11" s="26" t="s">
        <v>91</v>
      </c>
      <c r="D11" s="16">
        <f>+SUM(D2:D10)</f>
        <v>1304768</v>
      </c>
      <c r="E11" s="8"/>
      <c r="F11" s="8"/>
      <c r="G11" s="16">
        <f>+SUM(G2:G10)</f>
        <v>1304768</v>
      </c>
      <c r="H11" s="16">
        <f>+SUM(H2:H10)</f>
        <v>561190</v>
      </c>
      <c r="I11" s="21"/>
      <c r="J11" s="16">
        <f>+SUM(J2:J10)</f>
        <v>1547375</v>
      </c>
      <c r="K11" s="16">
        <f>+SUM(K2:K10)</f>
        <v>1304768</v>
      </c>
      <c r="L11" s="16">
        <f>+SUM(L2:L10)</f>
        <v>1117375</v>
      </c>
      <c r="M11" s="31">
        <f>+SUM(M2:M10)</f>
        <v>1190.2549999999999</v>
      </c>
      <c r="N11" s="35"/>
      <c r="O11" s="40">
        <f>+SUM(O2:O10)</f>
        <v>5.6610000000000005</v>
      </c>
      <c r="P11" s="40">
        <f>+SUM(P2:P10)</f>
        <v>5.6610000000000005</v>
      </c>
      <c r="Q11" s="16"/>
      <c r="R11" s="16"/>
      <c r="S11" s="45"/>
      <c r="T11" s="40"/>
      <c r="U11" s="9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</row>
    <row r="12" spans="1:64" x14ac:dyDescent="0.25">
      <c r="A12" s="10"/>
      <c r="B12" s="10"/>
      <c r="C12" s="27"/>
      <c r="D12" s="17"/>
      <c r="E12" s="10"/>
      <c r="F12" s="10"/>
      <c r="G12" s="17"/>
      <c r="H12" s="17" t="s">
        <v>92</v>
      </c>
      <c r="I12" s="22">
        <f>H11/G11*100</f>
        <v>43.010711482807672</v>
      </c>
      <c r="J12" s="17"/>
      <c r="K12" s="17"/>
      <c r="L12" s="17" t="s">
        <v>93</v>
      </c>
      <c r="M12" s="32"/>
      <c r="N12" s="36"/>
      <c r="O12" s="41" t="s">
        <v>93</v>
      </c>
      <c r="P12" s="41"/>
      <c r="Q12" s="17"/>
      <c r="R12" s="17" t="s">
        <v>93</v>
      </c>
      <c r="S12" s="46"/>
      <c r="T12" s="41"/>
      <c r="U12" s="11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</row>
    <row r="13" spans="1:64" x14ac:dyDescent="0.25">
      <c r="A13" s="12"/>
      <c r="B13" s="12"/>
      <c r="C13" s="28"/>
      <c r="D13" s="18"/>
      <c r="E13" s="12"/>
      <c r="F13" s="12"/>
      <c r="G13" s="18"/>
      <c r="H13" s="18" t="s">
        <v>94</v>
      </c>
      <c r="I13" s="23">
        <f>STDEV(I2:I10)</f>
        <v>12.939866942683729</v>
      </c>
      <c r="J13" s="18"/>
      <c r="K13" s="18"/>
      <c r="L13" s="18" t="s">
        <v>95</v>
      </c>
      <c r="M13" s="48">
        <f>K11/M11</f>
        <v>1096.2087955942216</v>
      </c>
      <c r="N13" s="37"/>
      <c r="O13" s="42" t="s">
        <v>96</v>
      </c>
      <c r="P13" s="42">
        <f>K11/O11</f>
        <v>230483.66013071893</v>
      </c>
      <c r="Q13" s="18"/>
      <c r="R13" s="18" t="s">
        <v>97</v>
      </c>
      <c r="S13" s="47">
        <f>K11/O11/43560</f>
        <v>5.2911767706776613</v>
      </c>
      <c r="T13" s="42"/>
      <c r="U13" s="13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</row>
    <row r="15" spans="1:64" x14ac:dyDescent="0.25">
      <c r="P15" s="39" t="s">
        <v>93</v>
      </c>
      <c r="Q15" s="15">
        <f>+AVERAGE(Q2:Q10)</f>
        <v>1177.5919495940025</v>
      </c>
      <c r="R15" s="15">
        <f t="shared" ref="R15:S15" si="5">+AVERAGE(R2:R10)</f>
        <v>307801.4204152454</v>
      </c>
      <c r="S15" s="49">
        <f t="shared" si="5"/>
        <v>7.0661483107264793</v>
      </c>
    </row>
    <row r="16" spans="1:64" x14ac:dyDescent="0.25">
      <c r="P16" s="39" t="s">
        <v>98</v>
      </c>
      <c r="Q16" s="15">
        <f>+MEDIAN(Q2:Q10)</f>
        <v>937.5</v>
      </c>
      <c r="R16" s="15">
        <f t="shared" ref="R16:S16" si="6">+MEDIAN(R2:R10)</f>
        <v>165061.89821182945</v>
      </c>
      <c r="S16" s="49">
        <f t="shared" si="6"/>
        <v>3.7892997752945239</v>
      </c>
    </row>
    <row r="17" spans="16:19" x14ac:dyDescent="0.25">
      <c r="P17" s="39" t="s">
        <v>99</v>
      </c>
      <c r="Q17" s="15">
        <f>+STDEV(Q2:Q10)</f>
        <v>594.00263856749643</v>
      </c>
      <c r="R17" s="15">
        <f>+STDEV(R2:R10)</f>
        <v>216933.8741202825</v>
      </c>
      <c r="S17" s="50">
        <f>+STDEV(S2:S10)</f>
        <v>4.9801164857732436</v>
      </c>
    </row>
    <row r="18" spans="16:19" x14ac:dyDescent="0.25">
      <c r="S18" s="49"/>
    </row>
  </sheetData>
  <sheetProtection algorithmName="SHA-512" hashValue="kxN8BilWPNPTJUCn1B+JViH9+QBcBGkqs6vdH5j0XRDjSBOA86In0vKPm4IwkXQ50U3WUCU9pHVbfgRQB6Zdxg==" saltValue="xEv4lf+EpuT5e9KjY+wujA==" spinCount="100000" sheet="1" objects="1" scenarios="1" selectLockedCells="1" selectUnlockedCells="1"/>
  <conditionalFormatting sqref="A2:AR1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7DBE6-C91F-47DD-8AB4-94AAA15F91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Dingman</dc:creator>
  <cp:lastModifiedBy>Nooron Ahmad</cp:lastModifiedBy>
  <dcterms:created xsi:type="dcterms:W3CDTF">2025-03-25T14:28:14Z</dcterms:created>
  <dcterms:modified xsi:type="dcterms:W3CDTF">2025-12-19T18:57:41Z</dcterms:modified>
</cp:coreProperties>
</file>