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3 Roll\"/>
    </mc:Choice>
  </mc:AlternateContent>
  <xr:revisionPtr revIDLastSave="0" documentId="8_{89B8CA7E-35FD-46C7-9926-DB107FED64CB}" xr6:coauthVersionLast="47" xr6:coauthVersionMax="47" xr10:uidLastSave="{00000000-0000-0000-0000-000000000000}"/>
  <bookViews>
    <workbookView xWindow="-120" yWindow="-120" windowWidth="29040" windowHeight="15840" xr2:uid="{5E3552B3-F77F-4616-8091-4B064657A340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2" l="1"/>
  <c r="J51" i="2"/>
  <c r="J9" i="2"/>
  <c r="J8" i="2"/>
  <c r="L9" i="2"/>
  <c r="S9" i="2" s="1"/>
  <c r="L8" i="2"/>
  <c r="R8" i="2" s="1"/>
  <c r="J2" i="2"/>
  <c r="L2" i="2"/>
  <c r="R2" i="2" s="1"/>
  <c r="J3" i="2"/>
  <c r="L3" i="2"/>
  <c r="R3" i="2" s="1"/>
  <c r="J4" i="2"/>
  <c r="L4" i="2"/>
  <c r="T4" i="2" s="1"/>
  <c r="J5" i="2"/>
  <c r="L5" i="2"/>
  <c r="R5" i="2" s="1"/>
  <c r="J6" i="2"/>
  <c r="L6" i="2"/>
  <c r="J7" i="2"/>
  <c r="L7" i="2"/>
  <c r="J10" i="2"/>
  <c r="L10" i="2"/>
  <c r="R10" i="2" s="1"/>
  <c r="J11" i="2"/>
  <c r="L11" i="2"/>
  <c r="R11" i="2" s="1"/>
  <c r="J12" i="2"/>
  <c r="L12" i="2"/>
  <c r="R12" i="2" s="1"/>
  <c r="J13" i="2"/>
  <c r="L13" i="2"/>
  <c r="J14" i="2"/>
  <c r="L14" i="2"/>
  <c r="J15" i="2"/>
  <c r="L15" i="2"/>
  <c r="J16" i="2"/>
  <c r="L16" i="2"/>
  <c r="J17" i="2"/>
  <c r="L17" i="2"/>
  <c r="J18" i="2"/>
  <c r="L18" i="2"/>
  <c r="R18" i="2" s="1"/>
  <c r="J19" i="2"/>
  <c r="L19" i="2"/>
  <c r="J20" i="2"/>
  <c r="L20" i="2"/>
  <c r="S20" i="2" s="1"/>
  <c r="J21" i="2"/>
  <c r="L21" i="2"/>
  <c r="R21" i="2" s="1"/>
  <c r="J22" i="2"/>
  <c r="L22" i="2"/>
  <c r="T22" i="2" s="1"/>
  <c r="J23" i="2"/>
  <c r="L23" i="2"/>
  <c r="T23" i="2" s="1"/>
  <c r="J24" i="2"/>
  <c r="L24" i="2"/>
  <c r="S24" i="2" s="1"/>
  <c r="J25" i="2"/>
  <c r="L25" i="2"/>
  <c r="J26" i="2"/>
  <c r="L26" i="2"/>
  <c r="S26" i="2" s="1"/>
  <c r="J27" i="2"/>
  <c r="L27" i="2"/>
  <c r="R27" i="2" s="1"/>
  <c r="J28" i="2"/>
  <c r="L28" i="2"/>
  <c r="S28" i="2" s="1"/>
  <c r="J29" i="2"/>
  <c r="L29" i="2"/>
  <c r="T29" i="2" s="1"/>
  <c r="J30" i="2"/>
  <c r="L30" i="2"/>
  <c r="S30" i="2" s="1"/>
  <c r="J31" i="2"/>
  <c r="L31" i="2"/>
  <c r="R31" i="2" s="1"/>
  <c r="J32" i="2"/>
  <c r="L32" i="2"/>
  <c r="T32" i="2" s="1"/>
  <c r="J33" i="2"/>
  <c r="L33" i="2"/>
  <c r="J34" i="2"/>
  <c r="L34" i="2"/>
  <c r="T34" i="2" s="1"/>
  <c r="J35" i="2"/>
  <c r="L35" i="2"/>
  <c r="T35" i="2" s="1"/>
  <c r="J36" i="2"/>
  <c r="L36" i="2"/>
  <c r="R36" i="2" s="1"/>
  <c r="J37" i="2"/>
  <c r="L37" i="2"/>
  <c r="J38" i="2"/>
  <c r="L38" i="2"/>
  <c r="R38" i="2" s="1"/>
  <c r="J39" i="2"/>
  <c r="L39" i="2"/>
  <c r="J40" i="2"/>
  <c r="L40" i="2"/>
  <c r="R40" i="2" s="1"/>
  <c r="J41" i="2"/>
  <c r="L41" i="2"/>
  <c r="J42" i="2"/>
  <c r="L42" i="2"/>
  <c r="S42" i="2" s="1"/>
  <c r="J43" i="2"/>
  <c r="L43" i="2"/>
  <c r="R43" i="2" s="1"/>
  <c r="J44" i="2"/>
  <c r="L44" i="2"/>
  <c r="R44" i="2" s="1"/>
  <c r="J45" i="2"/>
  <c r="L45" i="2"/>
  <c r="T45" i="2" s="1"/>
  <c r="J46" i="2"/>
  <c r="L46" i="2"/>
  <c r="T46" i="2" s="1"/>
  <c r="D47" i="2"/>
  <c r="H47" i="2"/>
  <c r="I47" i="2"/>
  <c r="K47" i="2"/>
  <c r="M47" i="2"/>
  <c r="N47" i="2"/>
  <c r="P47" i="2"/>
  <c r="Q47" i="2"/>
  <c r="T8" i="2" l="1"/>
  <c r="S8" i="2"/>
  <c r="T9" i="2"/>
  <c r="R9" i="2"/>
  <c r="S46" i="2"/>
  <c r="T2" i="2"/>
  <c r="T43" i="2"/>
  <c r="R28" i="2"/>
  <c r="S43" i="2"/>
  <c r="T3" i="2"/>
  <c r="T12" i="2"/>
  <c r="R46" i="2"/>
  <c r="T26" i="2"/>
  <c r="R26" i="2"/>
  <c r="J49" i="2"/>
  <c r="T40" i="2"/>
  <c r="S32" i="2"/>
  <c r="S4" i="2"/>
  <c r="S22" i="2"/>
  <c r="T21" i="2"/>
  <c r="T20" i="2"/>
  <c r="R4" i="2"/>
  <c r="S3" i="2"/>
  <c r="S2" i="2"/>
  <c r="S40" i="2"/>
  <c r="T28" i="2"/>
  <c r="S23" i="2"/>
  <c r="R22" i="2"/>
  <c r="S21" i="2"/>
  <c r="R20" i="2"/>
  <c r="T11" i="2"/>
  <c r="T10" i="2"/>
  <c r="T24" i="2"/>
  <c r="S11" i="2"/>
  <c r="T5" i="2"/>
  <c r="R37" i="2"/>
  <c r="S37" i="2"/>
  <c r="T37" i="2"/>
  <c r="T33" i="2"/>
  <c r="R33" i="2"/>
  <c r="S33" i="2"/>
  <c r="R17" i="2"/>
  <c r="S17" i="2"/>
  <c r="R13" i="2"/>
  <c r="S13" i="2"/>
  <c r="T13" i="2"/>
  <c r="R6" i="2"/>
  <c r="S6" i="2"/>
  <c r="T6" i="2"/>
  <c r="R39" i="2"/>
  <c r="S39" i="2"/>
  <c r="T39" i="2"/>
  <c r="R45" i="2"/>
  <c r="S45" i="2"/>
  <c r="S36" i="2"/>
  <c r="R34" i="2"/>
  <c r="S34" i="2"/>
  <c r="T25" i="2"/>
  <c r="R25" i="2"/>
  <c r="S25" i="2"/>
  <c r="R14" i="2"/>
  <c r="S14" i="2"/>
  <c r="T14" i="2"/>
  <c r="R7" i="2"/>
  <c r="S7" i="2"/>
  <c r="T7" i="2"/>
  <c r="R41" i="2"/>
  <c r="S41" i="2"/>
  <c r="T41" i="2"/>
  <c r="S18" i="2"/>
  <c r="T18" i="2"/>
  <c r="T17" i="2"/>
  <c r="R42" i="2"/>
  <c r="R35" i="2"/>
  <c r="J48" i="2"/>
  <c r="T44" i="2"/>
  <c r="S19" i="2"/>
  <c r="R19" i="2"/>
  <c r="T19" i="2"/>
  <c r="S44" i="2"/>
  <c r="T42" i="2"/>
  <c r="S38" i="2"/>
  <c r="R32" i="2"/>
  <c r="T31" i="2"/>
  <c r="T30" i="2"/>
  <c r="S29" i="2"/>
  <c r="T27" i="2"/>
  <c r="T38" i="2"/>
  <c r="L47" i="2"/>
  <c r="T36" i="2"/>
  <c r="S35" i="2"/>
  <c r="S31" i="2"/>
  <c r="R30" i="2"/>
  <c r="R29" i="2"/>
  <c r="S27" i="2"/>
  <c r="R16" i="2"/>
  <c r="S16" i="2"/>
  <c r="T16" i="2"/>
  <c r="T15" i="2"/>
  <c r="R15" i="2"/>
  <c r="S15" i="2"/>
  <c r="R24" i="2"/>
  <c r="R23" i="2"/>
  <c r="S12" i="2"/>
  <c r="S10" i="2"/>
  <c r="S5" i="2"/>
  <c r="Q49" i="2" l="1"/>
  <c r="T49" i="2"/>
  <c r="N49" i="2"/>
</calcChain>
</file>

<file path=xl/sharedStrings.xml><?xml version="1.0" encoding="utf-8"?>
<sst xmlns="http://schemas.openxmlformats.org/spreadsheetml/2006/main" count="433" uniqueCount="251">
  <si>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</si>
  <si>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</si>
  <si>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</si>
  <si>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</si>
  <si>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</si>
  <si>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</si>
  <si>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</si>
  <si>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</si>
  <si>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</si>
  <si>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</si>
  <si>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</si>
  <si>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</si>
  <si>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</si>
  <si>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</si>
  <si>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</si>
  <si>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</si>
  <si>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</si>
  <si>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</si>
  <si>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</si>
  <si>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</si>
  <si>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</si>
  <si>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</si>
  <si>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</si>
  <si>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</si>
  <si>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</si>
  <si>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</si>
  <si>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</si>
  <si>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</si>
  <si>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</si>
  <si>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</si>
  <si>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</si>
  <si>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WD</t>
  </si>
  <si>
    <t>NOT INSPECTED</t>
  </si>
  <si>
    <t>402</t>
  </si>
  <si>
    <t>407</t>
  </si>
  <si>
    <t>19-MULTI PARCEL ARM'S LENGTH</t>
  </si>
  <si>
    <t>21-NOT USED/OTHER</t>
  </si>
  <si>
    <t>PTA</t>
  </si>
  <si>
    <t>OTH</t>
  </si>
  <si>
    <t>22-23-03-102-001</t>
  </si>
  <si>
    <t>33135 FOURTEEN MILE</t>
  </si>
  <si>
    <t>MLC</t>
  </si>
  <si>
    <t>CA1</t>
  </si>
  <si>
    <t>57145:776</t>
  </si>
  <si>
    <t>LAND TABLE CA1</t>
  </si>
  <si>
    <t>03-ARM'S LENGTH</t>
  </si>
  <si>
    <t>22-23-08-102-006</t>
  </si>
  <si>
    <t>28910 WINTERGREEN</t>
  </si>
  <si>
    <t>9HJ</t>
  </si>
  <si>
    <t>56990:195</t>
  </si>
  <si>
    <t>LAND TABLE 9HJ</t>
  </si>
  <si>
    <t>BASE LOT</t>
  </si>
  <si>
    <t>22-23-08-102-008</t>
  </si>
  <si>
    <t>28856 WINTERGREEN</t>
  </si>
  <si>
    <t>56752:237</t>
  </si>
  <si>
    <t>9HI</t>
  </si>
  <si>
    <t>Land Table 9HI</t>
  </si>
  <si>
    <t>22-23-08-304-008</t>
  </si>
  <si>
    <t>37206 TIMBERVIEW LANE</t>
  </si>
  <si>
    <t>55619:529</t>
  </si>
  <si>
    <t>22-23-08-351-039</t>
  </si>
  <si>
    <t>28550 HALSTED</t>
  </si>
  <si>
    <t>9HE</t>
  </si>
  <si>
    <t>54149:661</t>
  </si>
  <si>
    <t>LAND TABLE 0B1</t>
  </si>
  <si>
    <t>22-23-09-127-016</t>
  </si>
  <si>
    <t>28940 WILLOW CREEK</t>
  </si>
  <si>
    <t>22-OUTLIER</t>
  </si>
  <si>
    <t>ID1</t>
  </si>
  <si>
    <t>55433:671</t>
  </si>
  <si>
    <t>Land Table ID1</t>
  </si>
  <si>
    <t>401</t>
  </si>
  <si>
    <t>COMMONS</t>
  </si>
  <si>
    <t>22-23-10-151-034</t>
  </si>
  <si>
    <t>28660 FARMINGTON</t>
  </si>
  <si>
    <t>JA1</t>
  </si>
  <si>
    <t>56277:199</t>
  </si>
  <si>
    <t>LAND TABLE JA1</t>
  </si>
  <si>
    <t>22-23-10-476-009</t>
  </si>
  <si>
    <t>JC1</t>
  </si>
  <si>
    <t>56241:214</t>
  </si>
  <si>
    <t>Land Table JC1</t>
  </si>
  <si>
    <t>22-23-11-176-012</t>
  </si>
  <si>
    <t>28740 BARTLETT</t>
  </si>
  <si>
    <t>KB1</t>
  </si>
  <si>
    <t>56572:259</t>
  </si>
  <si>
    <t>LAND TABLE KB1</t>
  </si>
  <si>
    <t>22-23-11-451-008</t>
  </si>
  <si>
    <t>55866:653</t>
  </si>
  <si>
    <t>POND 2</t>
  </si>
  <si>
    <t>22-23-11-452-009</t>
  </si>
  <si>
    <t>28160 ROLLCREST</t>
  </si>
  <si>
    <t>55408:115</t>
  </si>
  <si>
    <t>NA1</t>
  </si>
  <si>
    <t>56475:842</t>
  </si>
  <si>
    <t>22-23-14-151-008</t>
  </si>
  <si>
    <t>LAND TABLE NA1</t>
  </si>
  <si>
    <t>SIZE 9</t>
  </si>
  <si>
    <t>22-23-14-301-002</t>
  </si>
  <si>
    <t>26850 ORCHARD LAKE</t>
  </si>
  <si>
    <t>NB1</t>
  </si>
  <si>
    <t>57080:858</t>
  </si>
  <si>
    <t>Land Table NB1</t>
  </si>
  <si>
    <t>22-23-14-353-004</t>
  </si>
  <si>
    <t>26188 SPRINGFIELD</t>
  </si>
  <si>
    <t>54767:412</t>
  </si>
  <si>
    <t>22-23-15-429-098</t>
  </si>
  <si>
    <t>26655 ORCHARD LAKE</t>
  </si>
  <si>
    <t>OA1</t>
  </si>
  <si>
    <t>Land Table OA1</t>
  </si>
  <si>
    <t>LAND TABLE 0Q1</t>
  </si>
  <si>
    <t>22-23-17-276-022</t>
  </si>
  <si>
    <t>36300 HOWARD</t>
  </si>
  <si>
    <t>SD</t>
  </si>
  <si>
    <t>10-FORECLOSURE</t>
  </si>
  <si>
    <t>0Q1</t>
  </si>
  <si>
    <t>56712:370</t>
  </si>
  <si>
    <t>22-23-21-451-005</t>
  </si>
  <si>
    <t>TC1</t>
  </si>
  <si>
    <t>Land Table TC1</t>
  </si>
  <si>
    <t>56733:472</t>
  </si>
  <si>
    <t>22-23-21-453-003</t>
  </si>
  <si>
    <t>0F1</t>
  </si>
  <si>
    <t>56753:111</t>
  </si>
  <si>
    <t>LAND TABLE 0C1</t>
  </si>
  <si>
    <t>22-23-21-453-023</t>
  </si>
  <si>
    <t>56550:200</t>
  </si>
  <si>
    <t>UC1</t>
  </si>
  <si>
    <t>Land Table UC1</t>
  </si>
  <si>
    <t>22-23-22-277-059</t>
  </si>
  <si>
    <t>31707 ALAMEDA</t>
  </si>
  <si>
    <t>56541:86</t>
  </si>
  <si>
    <t>126'-150' LOT</t>
  </si>
  <si>
    <t>22-23-23-127-004</t>
  </si>
  <si>
    <t>LC</t>
  </si>
  <si>
    <t>VB1</t>
  </si>
  <si>
    <t>56086:380</t>
  </si>
  <si>
    <t>LAND TABLE VA1</t>
  </si>
  <si>
    <t>22-23-23-376-010</t>
  </si>
  <si>
    <t>LAND TABLE VB1</t>
  </si>
  <si>
    <t>SIZE 4</t>
  </si>
  <si>
    <t>57073:607</t>
  </si>
  <si>
    <t>LAND TABLE 0F1</t>
  </si>
  <si>
    <t>22-23-25-476-005</t>
  </si>
  <si>
    <t>XI1</t>
  </si>
  <si>
    <t>57253:421</t>
  </si>
  <si>
    <t>Land Table XI1</t>
  </si>
  <si>
    <t>22-23-26-277-014</t>
  </si>
  <si>
    <t>23313 MIDDLEBELT</t>
  </si>
  <si>
    <t>YE2</t>
  </si>
  <si>
    <t>56119:603</t>
  </si>
  <si>
    <t>LAND TABLE YE1</t>
  </si>
  <si>
    <t>CD</t>
  </si>
  <si>
    <t>22-23-31-476-002</t>
  </si>
  <si>
    <t>37735 RHONSWOOD</t>
  </si>
  <si>
    <t>3E1</t>
  </si>
  <si>
    <t>56124:692</t>
  </si>
  <si>
    <t>Land Table 3E1</t>
  </si>
  <si>
    <t>22-23-32-302-008</t>
  </si>
  <si>
    <t>37302 WHITE TAIL CT</t>
  </si>
  <si>
    <t>94H</t>
  </si>
  <si>
    <t>56572:195</t>
  </si>
  <si>
    <t>LAND TABLE 94H</t>
  </si>
  <si>
    <t>LARGE</t>
  </si>
  <si>
    <t>22-23-32-302-010</t>
  </si>
  <si>
    <t>21091 PRESTWICK DR</t>
  </si>
  <si>
    <t>55161:879</t>
  </si>
  <si>
    <t>BASE</t>
  </si>
  <si>
    <t>22-23-32-302-015</t>
  </si>
  <si>
    <t>37100 WHITE TAIL CT</t>
  </si>
  <si>
    <t>56167:126</t>
  </si>
  <si>
    <t>22-23-32-302-017</t>
  </si>
  <si>
    <t>37026 WHITE TAIL CT</t>
  </si>
  <si>
    <t>57262:558</t>
  </si>
  <si>
    <t>22-23-33-202-043</t>
  </si>
  <si>
    <t>34037 NINE MILE</t>
  </si>
  <si>
    <t>5D1</t>
  </si>
  <si>
    <t>55710:109</t>
  </si>
  <si>
    <t>Land Table 5D1</t>
  </si>
  <si>
    <t>22-23-33-279-047</t>
  </si>
  <si>
    <t>54081:490</t>
  </si>
  <si>
    <t>22-23-33-279-049</t>
  </si>
  <si>
    <t>21505 FARMINGTON</t>
  </si>
  <si>
    <t>54924:441</t>
  </si>
  <si>
    <t>22-23-33-376-085</t>
  </si>
  <si>
    <t>20893 GILL</t>
  </si>
  <si>
    <t>5C1</t>
  </si>
  <si>
    <t>56462:197</t>
  </si>
  <si>
    <t>LAND TABLE 5C1</t>
  </si>
  <si>
    <t>LAND TABLE 5F1</t>
  </si>
  <si>
    <t>5F1</t>
  </si>
  <si>
    <t>22-23-33-403-010</t>
  </si>
  <si>
    <t>34070 EDNA</t>
  </si>
  <si>
    <t>57324:248</t>
  </si>
  <si>
    <t>22-23-34-251-042</t>
  </si>
  <si>
    <t>6C1</t>
  </si>
  <si>
    <t>57430:863</t>
  </si>
  <si>
    <t>Land Table 6C1</t>
  </si>
  <si>
    <t>22-23-34-277-017</t>
  </si>
  <si>
    <t>6D1</t>
  </si>
  <si>
    <t>54691:606</t>
  </si>
  <si>
    <t>Land Table 6D1</t>
  </si>
  <si>
    <t>SIZE 1</t>
  </si>
  <si>
    <t>22-23-35-151-026</t>
  </si>
  <si>
    <t>21507 RANDALL</t>
  </si>
  <si>
    <t>11-FROM LENDING INSTITUTION EXPOSED</t>
  </si>
  <si>
    <t>7A1</t>
  </si>
  <si>
    <t>55389:708</t>
  </si>
  <si>
    <t>LAND TABLE 7A1</t>
  </si>
  <si>
    <t>SIZE 6</t>
  </si>
  <si>
    <t>22-23-35-377-004</t>
  </si>
  <si>
    <t>7D1</t>
  </si>
  <si>
    <t>LAND TABLE 7D1</t>
  </si>
  <si>
    <t>22-23-35-432-007</t>
  </si>
  <si>
    <t>29700 BELFAST</t>
  </si>
  <si>
    <t>7H1</t>
  </si>
  <si>
    <t>56501:087</t>
  </si>
  <si>
    <t>Land Table 7H1</t>
  </si>
  <si>
    <t>SIZE 7</t>
  </si>
  <si>
    <t>22-23-35-476-007</t>
  </si>
  <si>
    <t>54541:778</t>
  </si>
  <si>
    <t>22-23-36-102-020</t>
  </si>
  <si>
    <t>8O1</t>
  </si>
  <si>
    <t>Land Table 8O1</t>
  </si>
  <si>
    <t>22-23-36-127-019</t>
  </si>
  <si>
    <t>8C1</t>
  </si>
  <si>
    <t>56357:101</t>
  </si>
  <si>
    <t>LAND TABLE 8C1</t>
  </si>
  <si>
    <t>8G1</t>
  </si>
  <si>
    <t>LAND TABLE 8G1</t>
  </si>
  <si>
    <t>22-23-36-432-006</t>
  </si>
  <si>
    <t>21224 ONTAGA ST</t>
  </si>
  <si>
    <t>57470:532</t>
  </si>
  <si>
    <t>40' LOT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</si>
  <si>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</si>
  <si>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</si>
  <si>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</si>
  <si>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</si>
  <si>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</si>
  <si>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</si>
  <si>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</si>
  <si>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22-23-09-257-006</t>
  </si>
  <si>
    <t>22-23-09-257-010</t>
  </si>
  <si>
    <t>28701 FOREST RIDGE</t>
  </si>
  <si>
    <t>28642 FOREST RIDGE</t>
  </si>
  <si>
    <t>LAND TABLE 9IA</t>
  </si>
  <si>
    <t>9IA</t>
  </si>
  <si>
    <t>55086:875</t>
  </si>
  <si>
    <t>55506:372</t>
  </si>
  <si>
    <t>Mean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</si>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</sst>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86A6-023D-4A46-8389-37E8A9922B0B}">
  <dimension ref="A1:BK52"/>
  <sheetViews>
    <sheetView tabSelected="1" workbookViewId="0">
      <selection activeCell="J1" sqref="J1"/>
    </sheetView>
  </sheetViews>
  <sheetFormatPr defaultRowHeight="15" x14ac:dyDescent="0.25"/>
  <cols>
    <col min="1" max="1" width="16" bestFit="1" customWidth="1"/>
    <col min="2" max="2" width="23.140625" bestFit="1" customWidth="1"/>
    <col min="3" max="3" width="9.28515625" style="25" bestFit="1" customWidth="1"/>
    <col min="4" max="4" width="10.85546875" style="15" bestFit="1" customWidth="1"/>
    <col min="5" max="5" width="5.5703125" bestFit="1" customWidth="1"/>
    <col min="6" max="6" width="15.85546875" bestFit="1" customWidth="1"/>
    <col min="7" max="7" width="38.42578125" bestFit="1" customWidth="1"/>
    <col min="8" max="8" width="10.85546875" style="15" bestFit="1" customWidth="1"/>
    <col min="9" max="9" width="12.7109375" style="15" bestFit="1" customWidth="1"/>
    <col min="10" max="10" width="12.85546875" style="20" bestFit="1" customWidth="1"/>
    <col min="11" max="11" width="13.42578125" style="15" bestFit="1" customWidth="1"/>
    <col min="12" max="12" width="13.28515625" style="15" bestFit="1" customWidth="1"/>
    <col min="13" max="13" width="14.42578125" style="15" bestFit="1" customWidth="1"/>
    <col min="14" max="14" width="11.140625" style="30" bestFit="1" customWidth="1"/>
    <col min="15" max="15" width="6.42578125" style="34" bestFit="1" customWidth="1"/>
    <col min="16" max="16" width="14.28515625" style="39" bestFit="1" customWidth="1"/>
    <col min="17" max="17" width="10.7109375" style="39" bestFit="1" customWidth="1"/>
    <col min="18" max="18" width="10" style="15" bestFit="1" customWidth="1"/>
    <col min="19" max="19" width="12" style="15" bestFit="1" customWidth="1"/>
    <col min="20" max="20" width="11.85546875" style="44" bestFit="1" customWidth="1"/>
    <col min="21" max="21" width="11.7109375" style="39" bestFit="1" customWidth="1"/>
    <col min="22" max="22" width="8.7109375" style="4" bestFit="1" customWidth="1"/>
    <col min="23" max="23" width="10.5703125" bestFit="1" customWidth="1"/>
    <col min="24" max="24" width="6.85546875" bestFit="1" customWidth="1"/>
    <col min="25" max="25" width="6.42578125" bestFit="1" customWidth="1"/>
    <col min="26" max="26" width="15" bestFit="1" customWidth="1"/>
    <col min="27" max="27" width="9.42578125" bestFit="1" customWidth="1"/>
    <col min="28" max="28" width="5.42578125" bestFit="1" customWidth="1"/>
    <col min="29" max="31" width="12.42578125" bestFit="1" customWidth="1"/>
  </cols>
  <sheetData>
    <row r="1" spans="1:63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22</v>
      </c>
      <c r="G1" s="1" t="s">
        <v>5</v>
      </c>
      <c r="H1" s="14" t="s">
        <v>6</v>
      </c>
      <c r="I1" s="14" t="s">
        <v>7</v>
      </c>
      <c r="J1" s="19" t="s">
        <v>8</v>
      </c>
      <c r="K1" s="14" t="s">
        <v>9</v>
      </c>
      <c r="L1" s="14" t="s">
        <v>10</v>
      </c>
      <c r="M1" s="14" t="s">
        <v>11</v>
      </c>
      <c r="N1" s="29" t="s">
        <v>12</v>
      </c>
      <c r="O1" s="33" t="s">
        <v>13</v>
      </c>
      <c r="P1" s="38" t="s">
        <v>14</v>
      </c>
      <c r="Q1" s="38" t="s">
        <v>15</v>
      </c>
      <c r="R1" s="14" t="s">
        <v>16</v>
      </c>
      <c r="S1" s="14" t="s">
        <v>17</v>
      </c>
      <c r="T1" s="43" t="s">
        <v>18</v>
      </c>
      <c r="U1" s="38" t="s">
        <v>19</v>
      </c>
      <c r="V1" s="3" t="s">
        <v>20</v>
      </c>
      <c r="W1" s="1" t="s">
        <v>21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spans="1:63" x14ac:dyDescent="0.25">
      <c r="A2" t="s">
        <v>39</v>
      </c>
      <c r="B2" t="s">
        <v>40</v>
      </c>
      <c r="C2" s="25">
        <v>44510</v>
      </c>
      <c r="D2" s="15">
        <v>270000</v>
      </c>
      <c r="E2" t="s">
        <v>41</v>
      </c>
      <c r="F2" t="s">
        <v>44</v>
      </c>
      <c r="G2" t="s">
        <v>36</v>
      </c>
      <c r="H2" s="15">
        <v>270000</v>
      </c>
      <c r="I2" s="15">
        <v>72600</v>
      </c>
      <c r="J2" s="20">
        <f>I2/H2*100</f>
        <v>26.888888888888889</v>
      </c>
      <c r="K2" s="15">
        <v>145200</v>
      </c>
      <c r="L2" s="15">
        <f>H2-0</f>
        <v>270000</v>
      </c>
      <c r="M2" s="15">
        <v>145200</v>
      </c>
      <c r="N2" s="30">
        <v>316.43</v>
      </c>
      <c r="O2" s="34">
        <v>468.44500699999998</v>
      </c>
      <c r="P2" s="39">
        <v>3.4</v>
      </c>
      <c r="Q2" s="39">
        <v>3.4</v>
      </c>
      <c r="R2" s="15">
        <f>L2/N2</f>
        <v>853.26928546597981</v>
      </c>
      <c r="S2" s="15">
        <f>L2/P2</f>
        <v>79411.76470588235</v>
      </c>
      <c r="T2" s="44">
        <f>L2/P2/43560</f>
        <v>1.8230432668935341</v>
      </c>
      <c r="U2" s="39">
        <v>316.43</v>
      </c>
      <c r="V2" s="5" t="s">
        <v>42</v>
      </c>
      <c r="W2" t="s">
        <v>43</v>
      </c>
      <c r="X2">
        <v>0</v>
      </c>
      <c r="Y2">
        <v>1</v>
      </c>
      <c r="Z2" s="7">
        <v>44194</v>
      </c>
      <c r="AB2" s="6" t="s">
        <v>33</v>
      </c>
    </row>
    <row r="3" spans="1:63" x14ac:dyDescent="0.25">
      <c r="A3" t="s">
        <v>46</v>
      </c>
      <c r="B3" t="s">
        <v>47</v>
      </c>
      <c r="C3" s="25">
        <v>44475</v>
      </c>
      <c r="D3" s="15">
        <v>220000</v>
      </c>
      <c r="E3" t="s">
        <v>31</v>
      </c>
      <c r="F3" t="s">
        <v>50</v>
      </c>
      <c r="G3" t="s">
        <v>45</v>
      </c>
      <c r="H3" s="15">
        <v>220000</v>
      </c>
      <c r="I3" s="15">
        <v>100000</v>
      </c>
      <c r="J3" s="20">
        <f>I3/H3*100</f>
        <v>45.454545454545453</v>
      </c>
      <c r="K3" s="15">
        <v>200000</v>
      </c>
      <c r="L3" s="15">
        <f>H3-0</f>
        <v>220000</v>
      </c>
      <c r="M3" s="15">
        <v>200000</v>
      </c>
      <c r="N3" s="30">
        <v>105.78</v>
      </c>
      <c r="O3" s="34">
        <v>211.97500600000001</v>
      </c>
      <c r="P3" s="39">
        <v>0.51500000000000001</v>
      </c>
      <c r="Q3" s="39">
        <v>0.51500000000000001</v>
      </c>
      <c r="R3" s="15">
        <f>L3/N3</f>
        <v>2079.7882397428625</v>
      </c>
      <c r="S3" s="15">
        <f>L3/P3</f>
        <v>427184.46601941745</v>
      </c>
      <c r="T3" s="44">
        <f>L3/P3/43560</f>
        <v>9.8068059233107778</v>
      </c>
      <c r="U3" s="39">
        <v>105.78</v>
      </c>
      <c r="V3" s="5" t="s">
        <v>48</v>
      </c>
      <c r="W3" t="s">
        <v>49</v>
      </c>
      <c r="X3">
        <v>0</v>
      </c>
      <c r="Y3">
        <v>1</v>
      </c>
      <c r="Z3" t="s">
        <v>32</v>
      </c>
      <c r="AB3" s="6" t="s">
        <v>34</v>
      </c>
      <c r="AC3" t="s">
        <v>51</v>
      </c>
    </row>
    <row r="4" spans="1:63" x14ac:dyDescent="0.25">
      <c r="A4" t="s">
        <v>52</v>
      </c>
      <c r="B4" t="s">
        <v>53</v>
      </c>
      <c r="C4" s="25">
        <v>44420</v>
      </c>
      <c r="D4" s="15">
        <v>235000</v>
      </c>
      <c r="E4" t="s">
        <v>31</v>
      </c>
      <c r="F4" t="s">
        <v>50</v>
      </c>
      <c r="G4" t="s">
        <v>45</v>
      </c>
      <c r="H4" s="15">
        <v>235000</v>
      </c>
      <c r="I4" s="15">
        <v>100000</v>
      </c>
      <c r="J4" s="20">
        <f>I4/H4*100</f>
        <v>42.553191489361701</v>
      </c>
      <c r="K4" s="15">
        <v>200000</v>
      </c>
      <c r="L4" s="15">
        <f>H4-0</f>
        <v>235000</v>
      </c>
      <c r="M4" s="15">
        <v>200000</v>
      </c>
      <c r="N4" s="30">
        <v>106.94499999999999</v>
      </c>
      <c r="O4" s="34">
        <v>200</v>
      </c>
      <c r="P4" s="39">
        <v>0.49099999999999999</v>
      </c>
      <c r="Q4" s="39">
        <v>0.49099999999999999</v>
      </c>
      <c r="R4" s="15">
        <f>L4/N4</f>
        <v>2197.3911823834683</v>
      </c>
      <c r="S4" s="15">
        <f>L4/P4</f>
        <v>478615.07128309575</v>
      </c>
      <c r="T4" s="44">
        <f>L4/P4/43560</f>
        <v>10.987490158014136</v>
      </c>
      <c r="U4" s="39">
        <v>106.94499999999999</v>
      </c>
      <c r="V4" s="5" t="s">
        <v>48</v>
      </c>
      <c r="W4" t="s">
        <v>54</v>
      </c>
      <c r="X4">
        <v>0</v>
      </c>
      <c r="Y4">
        <v>1</v>
      </c>
      <c r="Z4" t="s">
        <v>32</v>
      </c>
      <c r="AB4" s="6" t="s">
        <v>34</v>
      </c>
      <c r="AC4" t="s">
        <v>51</v>
      </c>
    </row>
    <row r="5" spans="1:63" x14ac:dyDescent="0.25">
      <c r="A5" t="s">
        <v>57</v>
      </c>
      <c r="B5" t="s">
        <v>58</v>
      </c>
      <c r="C5" s="25">
        <v>44218</v>
      </c>
      <c r="D5" s="15">
        <v>182500</v>
      </c>
      <c r="E5" t="s">
        <v>31</v>
      </c>
      <c r="F5" t="s">
        <v>56</v>
      </c>
      <c r="G5" t="s">
        <v>45</v>
      </c>
      <c r="H5" s="15">
        <v>182500</v>
      </c>
      <c r="I5" s="15">
        <v>90000</v>
      </c>
      <c r="J5" s="20">
        <f>I5/H5*100</f>
        <v>49.315068493150683</v>
      </c>
      <c r="K5" s="15">
        <v>180000</v>
      </c>
      <c r="L5" s="15">
        <f>H5-0</f>
        <v>182500</v>
      </c>
      <c r="M5" s="15">
        <v>180000</v>
      </c>
      <c r="N5" s="30">
        <v>0</v>
      </c>
      <c r="O5" s="34">
        <v>0</v>
      </c>
      <c r="P5" s="39">
        <v>0.45900000000000002</v>
      </c>
      <c r="Q5" s="39">
        <v>0.45900000000000002</v>
      </c>
      <c r="R5" s="15" t="e">
        <f>L5/N5</f>
        <v>#DIV/0!</v>
      </c>
      <c r="S5" s="15">
        <f>L5/P5</f>
        <v>397603.48583877995</v>
      </c>
      <c r="T5" s="44">
        <f>L5/P5/43560</f>
        <v>9.1277200605780529</v>
      </c>
      <c r="U5" s="39">
        <v>0</v>
      </c>
      <c r="V5" s="5" t="s">
        <v>55</v>
      </c>
      <c r="W5" t="s">
        <v>59</v>
      </c>
      <c r="X5">
        <v>0</v>
      </c>
      <c r="Y5">
        <v>1</v>
      </c>
      <c r="Z5" t="s">
        <v>32</v>
      </c>
      <c r="AB5" s="6" t="s">
        <v>34</v>
      </c>
    </row>
    <row r="6" spans="1:63" x14ac:dyDescent="0.25">
      <c r="A6" t="s">
        <v>60</v>
      </c>
      <c r="B6" t="s">
        <v>61</v>
      </c>
      <c r="C6" s="25">
        <v>43938</v>
      </c>
      <c r="D6" s="15">
        <v>110000</v>
      </c>
      <c r="E6" t="s">
        <v>31</v>
      </c>
      <c r="F6" t="s">
        <v>64</v>
      </c>
      <c r="G6" t="s">
        <v>45</v>
      </c>
      <c r="H6" s="15">
        <v>110000</v>
      </c>
      <c r="I6" s="15">
        <v>36800</v>
      </c>
      <c r="J6" s="20">
        <f>I6/H6*100</f>
        <v>33.454545454545453</v>
      </c>
      <c r="K6" s="15">
        <v>73590</v>
      </c>
      <c r="L6" s="15">
        <f>H6-0</f>
        <v>110000</v>
      </c>
      <c r="M6" s="15">
        <v>73590</v>
      </c>
      <c r="N6" s="30">
        <v>0</v>
      </c>
      <c r="O6" s="34">
        <v>0</v>
      </c>
      <c r="P6" s="39">
        <v>1.23</v>
      </c>
      <c r="Q6" s="39">
        <v>1.23</v>
      </c>
      <c r="R6" s="15" t="e">
        <f>L6/N6</f>
        <v>#DIV/0!</v>
      </c>
      <c r="S6" s="15">
        <f>L6/P6</f>
        <v>89430.894308943098</v>
      </c>
      <c r="T6" s="44">
        <f>L6/P6/43560</f>
        <v>2.0530508335386388</v>
      </c>
      <c r="U6" s="39">
        <v>0</v>
      </c>
      <c r="V6" s="5" t="s">
        <v>62</v>
      </c>
      <c r="W6" t="s">
        <v>63</v>
      </c>
      <c r="X6">
        <v>0</v>
      </c>
      <c r="Y6">
        <v>0</v>
      </c>
      <c r="Z6" s="7">
        <v>43390</v>
      </c>
      <c r="AB6" s="6" t="s">
        <v>33</v>
      </c>
    </row>
    <row r="7" spans="1:63" x14ac:dyDescent="0.25">
      <c r="A7" t="s">
        <v>65</v>
      </c>
      <c r="B7" t="s">
        <v>66</v>
      </c>
      <c r="C7" s="25">
        <v>44180</v>
      </c>
      <c r="D7" s="15">
        <v>157000</v>
      </c>
      <c r="E7" t="s">
        <v>31</v>
      </c>
      <c r="F7" t="s">
        <v>70</v>
      </c>
      <c r="G7" t="s">
        <v>67</v>
      </c>
      <c r="H7" s="15">
        <v>157000</v>
      </c>
      <c r="I7" s="15">
        <v>38810</v>
      </c>
      <c r="J7" s="20">
        <f>I7/H7*100</f>
        <v>24.719745222929937</v>
      </c>
      <c r="K7" s="15">
        <v>77627</v>
      </c>
      <c r="L7" s="15">
        <f>H7-0</f>
        <v>157000</v>
      </c>
      <c r="M7" s="15">
        <v>64887</v>
      </c>
      <c r="N7" s="30">
        <v>105</v>
      </c>
      <c r="O7" s="34">
        <v>100</v>
      </c>
      <c r="P7" s="39">
        <v>0.24099999999999999</v>
      </c>
      <c r="Q7" s="39">
        <v>0.24099999999999999</v>
      </c>
      <c r="R7" s="15">
        <f>L7/N7</f>
        <v>1495.2380952380952</v>
      </c>
      <c r="S7" s="15">
        <f>L7/P7</f>
        <v>651452.28215767641</v>
      </c>
      <c r="T7" s="44">
        <f>L7/P7/43560</f>
        <v>14.955286550910845</v>
      </c>
      <c r="U7" s="39">
        <v>105</v>
      </c>
      <c r="V7" s="5" t="s">
        <v>68</v>
      </c>
      <c r="W7" t="s">
        <v>69</v>
      </c>
      <c r="X7">
        <v>0</v>
      </c>
      <c r="Y7">
        <v>1</v>
      </c>
      <c r="Z7" s="7">
        <v>44165</v>
      </c>
      <c r="AB7" s="6" t="s">
        <v>71</v>
      </c>
      <c r="AC7" t="s">
        <v>72</v>
      </c>
    </row>
    <row r="8" spans="1:63" x14ac:dyDescent="0.25">
      <c r="A8" t="s">
        <v>241</v>
      </c>
      <c r="B8" t="s">
        <v>243</v>
      </c>
      <c r="C8" s="25">
        <v>44118</v>
      </c>
      <c r="D8" s="15">
        <v>135000</v>
      </c>
      <c r="E8" t="s">
        <v>31</v>
      </c>
      <c r="F8" t="s">
        <v>245</v>
      </c>
      <c r="G8" t="s">
        <v>45</v>
      </c>
      <c r="H8" s="15">
        <v>135000</v>
      </c>
      <c r="I8" s="15">
        <v>71500</v>
      </c>
      <c r="J8" s="20">
        <f>I8/H8*100</f>
        <v>52.962962962962969</v>
      </c>
      <c r="K8" s="15">
        <v>143000</v>
      </c>
      <c r="L8" s="15">
        <f>H8-0</f>
        <v>135000</v>
      </c>
      <c r="M8" s="15">
        <v>143000</v>
      </c>
      <c r="N8" s="30">
        <v>0</v>
      </c>
      <c r="O8" s="34">
        <v>0</v>
      </c>
      <c r="P8" s="39">
        <v>0.35</v>
      </c>
      <c r="Q8" s="39">
        <v>0.35</v>
      </c>
      <c r="R8" s="15" t="e">
        <f>L8/N8</f>
        <v>#DIV/0!</v>
      </c>
      <c r="S8" s="15">
        <f>L8/P8</f>
        <v>385714.28571428574</v>
      </c>
      <c r="T8" s="44">
        <f>L8/P8/43560</f>
        <v>8.8547815820543097</v>
      </c>
      <c r="U8" s="39">
        <v>0</v>
      </c>
      <c r="V8" s="5" t="s">
        <v>246</v>
      </c>
      <c r="W8" t="s">
        <v>247</v>
      </c>
      <c r="Z8" s="7"/>
      <c r="AB8" s="6"/>
    </row>
    <row r="9" spans="1:63" x14ac:dyDescent="0.25">
      <c r="A9" t="s">
        <v>242</v>
      </c>
      <c r="B9" t="s">
        <v>244</v>
      </c>
      <c r="C9" s="25">
        <v>44194</v>
      </c>
      <c r="D9" s="15">
        <v>135000</v>
      </c>
      <c r="E9" t="s">
        <v>31</v>
      </c>
      <c r="F9" t="s">
        <v>245</v>
      </c>
      <c r="G9" t="s">
        <v>45</v>
      </c>
      <c r="H9" s="15">
        <v>135000</v>
      </c>
      <c r="I9" s="15">
        <v>71500</v>
      </c>
      <c r="J9" s="20">
        <f>I9/H9*100</f>
        <v>52.962962962962969</v>
      </c>
      <c r="K9" s="15">
        <v>143000</v>
      </c>
      <c r="L9" s="15">
        <f>H9-0</f>
        <v>135000</v>
      </c>
      <c r="M9" s="15">
        <v>143000</v>
      </c>
      <c r="N9" s="30">
        <v>0</v>
      </c>
      <c r="O9" s="34">
        <v>0</v>
      </c>
      <c r="P9" s="39">
        <v>0.41</v>
      </c>
      <c r="Q9" s="39">
        <v>0.41</v>
      </c>
      <c r="R9" s="15" t="e">
        <f>L9/N9</f>
        <v>#DIV/0!</v>
      </c>
      <c r="S9" s="15">
        <f>L9/P9</f>
        <v>329268.29268292687</v>
      </c>
      <c r="T9" s="44">
        <f>L9/P9/43560</f>
        <v>7.5589598871195331</v>
      </c>
      <c r="U9" s="39">
        <v>0</v>
      </c>
      <c r="V9" s="5" t="s">
        <v>246</v>
      </c>
      <c r="W9" t="s">
        <v>248</v>
      </c>
      <c r="Z9" s="7"/>
      <c r="AB9" s="6"/>
    </row>
    <row r="10" spans="1:63" x14ac:dyDescent="0.25">
      <c r="A10" t="s">
        <v>73</v>
      </c>
      <c r="B10" t="s">
        <v>74</v>
      </c>
      <c r="C10" s="25">
        <v>44334</v>
      </c>
      <c r="D10" s="15">
        <v>110000</v>
      </c>
      <c r="E10" t="s">
        <v>31</v>
      </c>
      <c r="F10" t="s">
        <v>77</v>
      </c>
      <c r="G10" t="s">
        <v>45</v>
      </c>
      <c r="H10" s="15">
        <v>110000</v>
      </c>
      <c r="I10" s="15">
        <v>23170</v>
      </c>
      <c r="J10" s="20">
        <f>I10/H10*100</f>
        <v>21.063636363636366</v>
      </c>
      <c r="K10" s="15">
        <v>46331</v>
      </c>
      <c r="L10" s="15">
        <f>H10-0</f>
        <v>110000</v>
      </c>
      <c r="M10" s="15">
        <v>46331</v>
      </c>
      <c r="N10" s="30">
        <v>137</v>
      </c>
      <c r="O10" s="34">
        <v>210</v>
      </c>
      <c r="P10" s="39">
        <v>0.66</v>
      </c>
      <c r="Q10" s="39">
        <v>0.66</v>
      </c>
      <c r="R10" s="15">
        <f>L10/N10</f>
        <v>802.91970802919707</v>
      </c>
      <c r="S10" s="15">
        <f>L10/P10</f>
        <v>166666.66666666666</v>
      </c>
      <c r="T10" s="44">
        <f>L10/P10/43560</f>
        <v>3.8261401897765532</v>
      </c>
      <c r="U10" s="39">
        <v>137</v>
      </c>
      <c r="V10" s="5" t="s">
        <v>75</v>
      </c>
      <c r="W10" t="s">
        <v>76</v>
      </c>
      <c r="X10">
        <v>0</v>
      </c>
      <c r="Y10">
        <v>1</v>
      </c>
      <c r="Z10" s="7">
        <v>39612</v>
      </c>
      <c r="AB10" s="6" t="s">
        <v>33</v>
      </c>
      <c r="AC10" t="s">
        <v>51</v>
      </c>
    </row>
    <row r="11" spans="1:63" x14ac:dyDescent="0.25">
      <c r="A11" t="s">
        <v>78</v>
      </c>
      <c r="C11" s="25">
        <v>44320</v>
      </c>
      <c r="D11" s="15">
        <v>180000</v>
      </c>
      <c r="E11" t="s">
        <v>31</v>
      </c>
      <c r="F11" t="s">
        <v>81</v>
      </c>
      <c r="G11" t="s">
        <v>45</v>
      </c>
      <c r="H11" s="15">
        <v>180000</v>
      </c>
      <c r="I11" s="15">
        <v>44550</v>
      </c>
      <c r="J11" s="20">
        <f>I11/H11*100</f>
        <v>24.75</v>
      </c>
      <c r="K11" s="15">
        <v>89100</v>
      </c>
      <c r="L11" s="15">
        <f>H11-0</f>
        <v>180000</v>
      </c>
      <c r="M11" s="15">
        <v>89100</v>
      </c>
      <c r="N11" s="30">
        <v>151.91999999999999</v>
      </c>
      <c r="O11" s="34">
        <v>486.35000600000001</v>
      </c>
      <c r="P11" s="39">
        <v>1.7</v>
      </c>
      <c r="Q11" s="39">
        <v>1.7</v>
      </c>
      <c r="R11" s="15">
        <f>L11/N11</f>
        <v>1184.834123222749</v>
      </c>
      <c r="S11" s="15">
        <f>L11/P11</f>
        <v>105882.35294117648</v>
      </c>
      <c r="T11" s="44">
        <f>L11/P11/43560</f>
        <v>2.4307243558580458</v>
      </c>
      <c r="U11" s="39">
        <v>151.91999999999999</v>
      </c>
      <c r="V11" s="5" t="s">
        <v>79</v>
      </c>
      <c r="W11" t="s">
        <v>80</v>
      </c>
      <c r="X11">
        <v>0</v>
      </c>
      <c r="Y11">
        <v>1</v>
      </c>
      <c r="Z11" t="s">
        <v>32</v>
      </c>
      <c r="AB11" s="6" t="s">
        <v>33</v>
      </c>
    </row>
    <row r="12" spans="1:63" x14ac:dyDescent="0.25">
      <c r="A12" t="s">
        <v>82</v>
      </c>
      <c r="B12" t="s">
        <v>83</v>
      </c>
      <c r="C12" s="25">
        <v>44393</v>
      </c>
      <c r="D12" s="15">
        <v>130000</v>
      </c>
      <c r="E12" t="s">
        <v>31</v>
      </c>
      <c r="F12" t="s">
        <v>86</v>
      </c>
      <c r="G12" t="s">
        <v>45</v>
      </c>
      <c r="H12" s="15">
        <v>130000</v>
      </c>
      <c r="I12" s="15">
        <v>37370</v>
      </c>
      <c r="J12" s="20">
        <f>I12/H12*100</f>
        <v>28.746153846153845</v>
      </c>
      <c r="K12" s="15">
        <v>74745</v>
      </c>
      <c r="L12" s="15">
        <f>H12-0</f>
        <v>130000</v>
      </c>
      <c r="M12" s="15">
        <v>74745</v>
      </c>
      <c r="N12" s="30">
        <v>198</v>
      </c>
      <c r="O12" s="34">
        <v>331</v>
      </c>
      <c r="P12" s="39">
        <v>1.51</v>
      </c>
      <c r="Q12" s="39">
        <v>1.51</v>
      </c>
      <c r="R12" s="15">
        <f>L12/N12</f>
        <v>656.56565656565658</v>
      </c>
      <c r="S12" s="15">
        <f>L12/P12</f>
        <v>86092.715231788083</v>
      </c>
      <c r="T12" s="44">
        <f>L12/P12/43560</f>
        <v>1.9764167867719946</v>
      </c>
      <c r="U12" s="39">
        <v>198</v>
      </c>
      <c r="V12" s="5" t="s">
        <v>84</v>
      </c>
      <c r="W12" t="s">
        <v>85</v>
      </c>
      <c r="X12">
        <v>0</v>
      </c>
      <c r="Y12">
        <v>0</v>
      </c>
      <c r="Z12" s="7">
        <v>39010</v>
      </c>
      <c r="AB12" s="6" t="s">
        <v>33</v>
      </c>
    </row>
    <row r="13" spans="1:63" x14ac:dyDescent="0.25">
      <c r="A13" t="s">
        <v>87</v>
      </c>
      <c r="C13" s="25">
        <v>44253</v>
      </c>
      <c r="D13" s="15">
        <v>60000</v>
      </c>
      <c r="E13" t="s">
        <v>31</v>
      </c>
      <c r="F13" t="s">
        <v>86</v>
      </c>
      <c r="G13" t="s">
        <v>45</v>
      </c>
      <c r="H13" s="15">
        <v>60000</v>
      </c>
      <c r="I13" s="15">
        <v>10730</v>
      </c>
      <c r="J13" s="20">
        <f>I13/H13*100</f>
        <v>17.883333333333333</v>
      </c>
      <c r="K13" s="15">
        <v>21450</v>
      </c>
      <c r="L13" s="15">
        <f>H13-0</f>
        <v>60000</v>
      </c>
      <c r="M13" s="15">
        <v>21450</v>
      </c>
      <c r="N13" s="30">
        <v>264</v>
      </c>
      <c r="O13" s="34">
        <v>631.40002400000003</v>
      </c>
      <c r="P13" s="39">
        <v>3.82</v>
      </c>
      <c r="Q13" s="39">
        <v>3.82</v>
      </c>
      <c r="R13" s="15">
        <f>L13/N13</f>
        <v>227.27272727272728</v>
      </c>
      <c r="S13" s="15">
        <f>L13/P13</f>
        <v>15706.806282722513</v>
      </c>
      <c r="T13" s="44">
        <f>L13/P13/43560</f>
        <v>0.36057865662815686</v>
      </c>
      <c r="U13" s="39">
        <v>264</v>
      </c>
      <c r="V13" s="5" t="s">
        <v>84</v>
      </c>
      <c r="W13" t="s">
        <v>88</v>
      </c>
      <c r="X13">
        <v>0</v>
      </c>
      <c r="Y13">
        <v>1</v>
      </c>
      <c r="Z13" t="s">
        <v>32</v>
      </c>
      <c r="AB13" s="6" t="s">
        <v>33</v>
      </c>
      <c r="AC13" t="s">
        <v>89</v>
      </c>
    </row>
    <row r="14" spans="1:63" x14ac:dyDescent="0.25">
      <c r="A14" t="s">
        <v>90</v>
      </c>
      <c r="B14" t="s">
        <v>91</v>
      </c>
      <c r="C14" s="25">
        <v>44174</v>
      </c>
      <c r="D14" s="15">
        <v>130000</v>
      </c>
      <c r="E14" t="s">
        <v>31</v>
      </c>
      <c r="F14" t="s">
        <v>86</v>
      </c>
      <c r="G14" t="s">
        <v>45</v>
      </c>
      <c r="H14" s="15">
        <v>130000</v>
      </c>
      <c r="I14" s="15">
        <v>41640</v>
      </c>
      <c r="J14" s="20">
        <f>I14/H14*100</f>
        <v>32.030769230769231</v>
      </c>
      <c r="K14" s="15">
        <v>83284</v>
      </c>
      <c r="L14" s="15">
        <f>H14-0</f>
        <v>130000</v>
      </c>
      <c r="M14" s="15">
        <v>83284</v>
      </c>
      <c r="N14" s="30">
        <v>132</v>
      </c>
      <c r="O14" s="34">
        <v>630</v>
      </c>
      <c r="P14" s="39">
        <v>1.91</v>
      </c>
      <c r="Q14" s="39">
        <v>1.91</v>
      </c>
      <c r="R14" s="15">
        <f>L14/N14</f>
        <v>984.84848484848487</v>
      </c>
      <c r="S14" s="15">
        <f>L14/P14</f>
        <v>68062.827225130895</v>
      </c>
      <c r="T14" s="44">
        <f>L14/P14/43560</f>
        <v>1.5625075120553464</v>
      </c>
      <c r="U14" s="39">
        <v>132</v>
      </c>
      <c r="V14" s="5" t="s">
        <v>84</v>
      </c>
      <c r="W14" t="s">
        <v>92</v>
      </c>
      <c r="X14">
        <v>0</v>
      </c>
      <c r="Y14">
        <v>0</v>
      </c>
      <c r="Z14" s="7">
        <v>41284</v>
      </c>
      <c r="AB14" s="6" t="s">
        <v>33</v>
      </c>
    </row>
    <row r="15" spans="1:63" x14ac:dyDescent="0.25">
      <c r="A15" t="s">
        <v>95</v>
      </c>
      <c r="C15" s="25">
        <v>44351</v>
      </c>
      <c r="D15" s="15">
        <v>109000</v>
      </c>
      <c r="E15" t="s">
        <v>31</v>
      </c>
      <c r="F15" t="s">
        <v>96</v>
      </c>
      <c r="G15" t="s">
        <v>35</v>
      </c>
      <c r="H15" s="15">
        <v>109000</v>
      </c>
      <c r="I15" s="15">
        <v>28110</v>
      </c>
      <c r="J15" s="20">
        <f>I15/H15*100</f>
        <v>25.788990825688074</v>
      </c>
      <c r="K15" s="15">
        <v>3933</v>
      </c>
      <c r="L15" s="15">
        <f>H15-0</f>
        <v>109000</v>
      </c>
      <c r="M15" s="15">
        <v>3933</v>
      </c>
      <c r="N15" s="30">
        <v>0</v>
      </c>
      <c r="O15" s="34">
        <v>0</v>
      </c>
      <c r="P15" s="39">
        <v>0</v>
      </c>
      <c r="Q15" s="39">
        <v>0</v>
      </c>
      <c r="R15" s="15" t="e">
        <f>L15/N15</f>
        <v>#DIV/0!</v>
      </c>
      <c r="S15" s="15" t="e">
        <f>L15/P15</f>
        <v>#DIV/0!</v>
      </c>
      <c r="T15" s="44" t="e">
        <f>L15/P15/43560</f>
        <v>#DIV/0!</v>
      </c>
      <c r="U15" s="39">
        <v>0</v>
      </c>
      <c r="V15" s="5" t="s">
        <v>93</v>
      </c>
      <c r="W15" t="s">
        <v>94</v>
      </c>
      <c r="X15">
        <v>0</v>
      </c>
      <c r="Y15">
        <v>1</v>
      </c>
      <c r="Z15" t="s">
        <v>32</v>
      </c>
      <c r="AB15" s="6" t="s">
        <v>33</v>
      </c>
      <c r="AC15" t="s">
        <v>97</v>
      </c>
    </row>
    <row r="16" spans="1:63" x14ac:dyDescent="0.25">
      <c r="A16" t="s">
        <v>98</v>
      </c>
      <c r="B16" t="s">
        <v>99</v>
      </c>
      <c r="C16" s="25">
        <v>44494</v>
      </c>
      <c r="D16" s="15">
        <v>79000</v>
      </c>
      <c r="E16" t="s">
        <v>31</v>
      </c>
      <c r="F16" t="s">
        <v>102</v>
      </c>
      <c r="G16" t="s">
        <v>45</v>
      </c>
      <c r="H16" s="15">
        <v>79000</v>
      </c>
      <c r="I16" s="15">
        <v>29450</v>
      </c>
      <c r="J16" s="20">
        <f>I16/H16*100</f>
        <v>37.278481012658226</v>
      </c>
      <c r="K16" s="15">
        <v>58905</v>
      </c>
      <c r="L16" s="15">
        <f>H16-0</f>
        <v>79000</v>
      </c>
      <c r="M16" s="15">
        <v>58905</v>
      </c>
      <c r="N16" s="30">
        <v>120</v>
      </c>
      <c r="O16" s="34">
        <v>254</v>
      </c>
      <c r="P16" s="39">
        <v>0.7</v>
      </c>
      <c r="Q16" s="39">
        <v>0.7</v>
      </c>
      <c r="R16" s="15">
        <f>L16/N16</f>
        <v>658.33333333333337</v>
      </c>
      <c r="S16" s="15">
        <f>L16/P16</f>
        <v>112857.14285714287</v>
      </c>
      <c r="T16" s="44">
        <f>L16/P16/43560</f>
        <v>2.5908434999344094</v>
      </c>
      <c r="U16" s="39">
        <v>120</v>
      </c>
      <c r="V16" s="5" t="s">
        <v>100</v>
      </c>
      <c r="W16" t="s">
        <v>101</v>
      </c>
      <c r="X16">
        <v>0</v>
      </c>
      <c r="Y16">
        <v>1</v>
      </c>
      <c r="Z16" t="s">
        <v>32</v>
      </c>
      <c r="AB16" s="6" t="s">
        <v>33</v>
      </c>
      <c r="AC16" t="s">
        <v>51</v>
      </c>
    </row>
    <row r="17" spans="1:29" x14ac:dyDescent="0.25">
      <c r="A17" t="s">
        <v>103</v>
      </c>
      <c r="B17" t="s">
        <v>104</v>
      </c>
      <c r="C17" s="25">
        <v>44057</v>
      </c>
      <c r="D17" s="15">
        <v>118000</v>
      </c>
      <c r="E17" t="s">
        <v>31</v>
      </c>
      <c r="F17" t="s">
        <v>102</v>
      </c>
      <c r="G17" t="s">
        <v>45</v>
      </c>
      <c r="H17" s="15">
        <v>118000</v>
      </c>
      <c r="I17" s="15">
        <v>29450</v>
      </c>
      <c r="J17" s="20">
        <f>I17/H17*100</f>
        <v>24.957627118644069</v>
      </c>
      <c r="K17" s="15">
        <v>58905</v>
      </c>
      <c r="L17" s="15">
        <f>H17-0</f>
        <v>118000</v>
      </c>
      <c r="M17" s="15">
        <v>58905</v>
      </c>
      <c r="N17" s="30">
        <v>150</v>
      </c>
      <c r="O17" s="34">
        <v>246</v>
      </c>
      <c r="P17" s="39">
        <v>0.84699999999999998</v>
      </c>
      <c r="Q17" s="39">
        <v>0.84699999999999998</v>
      </c>
      <c r="R17" s="15">
        <f>L17/N17</f>
        <v>786.66666666666663</v>
      </c>
      <c r="S17" s="15">
        <f>L17/P17</f>
        <v>139315.23022432113</v>
      </c>
      <c r="T17" s="44">
        <f>L17/P17/43560</f>
        <v>3.1982376084554898</v>
      </c>
      <c r="U17" s="39">
        <v>150</v>
      </c>
      <c r="V17" s="5" t="s">
        <v>100</v>
      </c>
      <c r="W17" t="s">
        <v>105</v>
      </c>
      <c r="X17">
        <v>0</v>
      </c>
      <c r="Y17">
        <v>1</v>
      </c>
      <c r="Z17" s="7">
        <v>44550</v>
      </c>
      <c r="AB17" s="6" t="s">
        <v>33</v>
      </c>
      <c r="AC17" t="s">
        <v>51</v>
      </c>
    </row>
    <row r="18" spans="1:29" x14ac:dyDescent="0.25">
      <c r="A18" t="s">
        <v>106</v>
      </c>
      <c r="B18" t="s">
        <v>107</v>
      </c>
      <c r="C18" s="25">
        <v>44620</v>
      </c>
      <c r="D18" s="15">
        <v>510000</v>
      </c>
      <c r="E18" t="s">
        <v>37</v>
      </c>
      <c r="F18" t="s">
        <v>109</v>
      </c>
      <c r="G18" t="s">
        <v>45</v>
      </c>
      <c r="H18" s="15">
        <v>510000</v>
      </c>
      <c r="I18" s="15">
        <v>87140</v>
      </c>
      <c r="J18" s="20">
        <f>I18/H18*100</f>
        <v>17.086274509803921</v>
      </c>
      <c r="K18" s="15">
        <v>174273</v>
      </c>
      <c r="L18" s="15">
        <f>H18-0</f>
        <v>510000</v>
      </c>
      <c r="M18" s="15">
        <v>174273</v>
      </c>
      <c r="N18" s="30">
        <v>0</v>
      </c>
      <c r="O18" s="34">
        <v>0</v>
      </c>
      <c r="P18" s="39">
        <v>4.2809999999999997</v>
      </c>
      <c r="Q18" s="39">
        <v>4.2809999999999997</v>
      </c>
      <c r="R18" s="15" t="e">
        <f>L18/N18</f>
        <v>#DIV/0!</v>
      </c>
      <c r="S18" s="15">
        <f>L18/P18</f>
        <v>119131.04414856342</v>
      </c>
      <c r="T18" s="44">
        <f>L18/P18/43560</f>
        <v>2.7348724552011805</v>
      </c>
      <c r="U18" s="39">
        <v>0</v>
      </c>
      <c r="V18" s="5" t="s">
        <v>108</v>
      </c>
      <c r="X18">
        <v>0</v>
      </c>
      <c r="Y18">
        <v>1</v>
      </c>
      <c r="Z18" t="s">
        <v>32</v>
      </c>
      <c r="AB18" s="6" t="s">
        <v>33</v>
      </c>
    </row>
    <row r="19" spans="1:29" x14ac:dyDescent="0.25">
      <c r="A19" t="s">
        <v>111</v>
      </c>
      <c r="B19" t="s">
        <v>112</v>
      </c>
      <c r="C19" s="25">
        <v>44397</v>
      </c>
      <c r="D19" s="15">
        <v>121086</v>
      </c>
      <c r="E19" t="s">
        <v>113</v>
      </c>
      <c r="F19" t="s">
        <v>110</v>
      </c>
      <c r="G19" t="s">
        <v>114</v>
      </c>
      <c r="H19" s="15">
        <v>121086</v>
      </c>
      <c r="I19" s="15">
        <v>85140</v>
      </c>
      <c r="J19" s="20">
        <f>I19/H19*100</f>
        <v>70.313661364649917</v>
      </c>
      <c r="K19" s="15">
        <v>170280</v>
      </c>
      <c r="L19" s="15">
        <f>H19-0</f>
        <v>121086</v>
      </c>
      <c r="M19" s="15">
        <v>170280</v>
      </c>
      <c r="N19" s="30">
        <v>323.14499999999998</v>
      </c>
      <c r="O19" s="34">
        <v>626.24499500000002</v>
      </c>
      <c r="P19" s="39">
        <v>4.16</v>
      </c>
      <c r="Q19" s="39">
        <v>4.16</v>
      </c>
      <c r="R19" s="15">
        <f>L19/N19</f>
        <v>374.71104303021866</v>
      </c>
      <c r="S19" s="15">
        <f>L19/P19</f>
        <v>29107.211538461539</v>
      </c>
      <c r="T19" s="44">
        <f>L19/P19/43560</f>
        <v>0.66820963127781308</v>
      </c>
      <c r="U19" s="39">
        <v>323.14499999999998</v>
      </c>
      <c r="V19" s="5" t="s">
        <v>115</v>
      </c>
      <c r="W19" t="s">
        <v>116</v>
      </c>
      <c r="X19">
        <v>0</v>
      </c>
      <c r="Y19">
        <v>1</v>
      </c>
      <c r="Z19" s="7">
        <v>42969</v>
      </c>
      <c r="AB19" s="6" t="s">
        <v>33</v>
      </c>
    </row>
    <row r="20" spans="1:29" x14ac:dyDescent="0.25">
      <c r="A20" t="s">
        <v>117</v>
      </c>
      <c r="C20" s="25">
        <v>44414</v>
      </c>
      <c r="D20" s="15">
        <v>8500</v>
      </c>
      <c r="E20" t="s">
        <v>31</v>
      </c>
      <c r="F20" t="s">
        <v>119</v>
      </c>
      <c r="G20" t="s">
        <v>45</v>
      </c>
      <c r="H20" s="15">
        <v>8500</v>
      </c>
      <c r="I20" s="15">
        <v>1900</v>
      </c>
      <c r="J20" s="20">
        <f>I20/H20*100</f>
        <v>22.352941176470591</v>
      </c>
      <c r="K20" s="15">
        <v>3805</v>
      </c>
      <c r="L20" s="15">
        <f>H20-0</f>
        <v>8500</v>
      </c>
      <c r="M20" s="15">
        <v>2805</v>
      </c>
      <c r="N20" s="30">
        <v>0</v>
      </c>
      <c r="O20" s="34">
        <v>0</v>
      </c>
      <c r="P20" s="39">
        <v>0.17</v>
      </c>
      <c r="Q20" s="39">
        <v>0.17</v>
      </c>
      <c r="R20" s="15" t="e">
        <f>L20/N20</f>
        <v>#DIV/0!</v>
      </c>
      <c r="S20" s="15">
        <f>L20/P20</f>
        <v>50000</v>
      </c>
      <c r="T20" s="44">
        <f>L20/P20/43560</f>
        <v>1.1478420569329659</v>
      </c>
      <c r="U20" s="39">
        <v>0</v>
      </c>
      <c r="V20" s="5" t="s">
        <v>118</v>
      </c>
      <c r="W20" t="s">
        <v>120</v>
      </c>
      <c r="X20">
        <v>0</v>
      </c>
      <c r="Y20">
        <v>1</v>
      </c>
      <c r="Z20" s="7">
        <v>39028</v>
      </c>
      <c r="AB20" s="6" t="s">
        <v>71</v>
      </c>
    </row>
    <row r="21" spans="1:29" x14ac:dyDescent="0.25">
      <c r="A21" t="s">
        <v>121</v>
      </c>
      <c r="C21" s="25">
        <v>44379</v>
      </c>
      <c r="D21" s="15">
        <v>120000</v>
      </c>
      <c r="E21" t="s">
        <v>31</v>
      </c>
      <c r="F21" t="s">
        <v>124</v>
      </c>
      <c r="G21" t="s">
        <v>36</v>
      </c>
      <c r="H21" s="15">
        <v>120000</v>
      </c>
      <c r="I21" s="15">
        <v>94270</v>
      </c>
      <c r="J21" s="20">
        <f>I21/H21*100</f>
        <v>78.558333333333337</v>
      </c>
      <c r="K21" s="15">
        <v>188540</v>
      </c>
      <c r="L21" s="15">
        <f>H21-0</f>
        <v>120000</v>
      </c>
      <c r="M21" s="15">
        <v>188540</v>
      </c>
      <c r="N21" s="30">
        <v>497.70499999999998</v>
      </c>
      <c r="O21" s="34">
        <v>590.21997099999999</v>
      </c>
      <c r="P21" s="39">
        <v>6.48</v>
      </c>
      <c r="Q21" s="39">
        <v>6.48</v>
      </c>
      <c r="R21" s="15">
        <f>L21/N21</f>
        <v>241.10667965963773</v>
      </c>
      <c r="S21" s="15">
        <f>L21/P21</f>
        <v>18518.518518518518</v>
      </c>
      <c r="T21" s="44">
        <f>L21/P21/43560</f>
        <v>0.42512668775295037</v>
      </c>
      <c r="U21" s="39">
        <v>497.70499999999998</v>
      </c>
      <c r="V21" s="5" t="s">
        <v>122</v>
      </c>
      <c r="W21" t="s">
        <v>123</v>
      </c>
      <c r="X21">
        <v>0</v>
      </c>
      <c r="Y21">
        <v>1</v>
      </c>
      <c r="Z21" t="s">
        <v>32</v>
      </c>
      <c r="AB21" s="6" t="s">
        <v>33</v>
      </c>
    </row>
    <row r="22" spans="1:29" x14ac:dyDescent="0.25">
      <c r="A22" t="s">
        <v>125</v>
      </c>
      <c r="C22" s="25">
        <v>44357</v>
      </c>
      <c r="D22" s="15">
        <v>170000</v>
      </c>
      <c r="E22" t="s">
        <v>31</v>
      </c>
      <c r="F22" t="s">
        <v>119</v>
      </c>
      <c r="G22" t="s">
        <v>45</v>
      </c>
      <c r="H22" s="15">
        <v>170000</v>
      </c>
      <c r="I22" s="15">
        <v>119480</v>
      </c>
      <c r="J22" s="20">
        <f>I22/H22*100</f>
        <v>70.28235294117647</v>
      </c>
      <c r="K22" s="15">
        <v>238953</v>
      </c>
      <c r="L22" s="15">
        <f>H22-0</f>
        <v>170000</v>
      </c>
      <c r="M22" s="15">
        <v>238953</v>
      </c>
      <c r="N22" s="30">
        <v>729.43499999999995</v>
      </c>
      <c r="O22" s="34">
        <v>766.18499799999995</v>
      </c>
      <c r="P22" s="39">
        <v>10.33</v>
      </c>
      <c r="Q22" s="39">
        <v>10.33</v>
      </c>
      <c r="R22" s="15">
        <f>L22/N22</f>
        <v>233.05709213295222</v>
      </c>
      <c r="S22" s="15">
        <f>L22/P22</f>
        <v>16456.921587608907</v>
      </c>
      <c r="T22" s="44">
        <f>L22/P22/43560</f>
        <v>0.37779893451811081</v>
      </c>
      <c r="U22" s="39">
        <v>729.43499999999995</v>
      </c>
      <c r="V22" s="5" t="s">
        <v>118</v>
      </c>
      <c r="W22" t="s">
        <v>126</v>
      </c>
      <c r="X22">
        <v>0</v>
      </c>
      <c r="Y22">
        <v>1</v>
      </c>
      <c r="Z22" t="s">
        <v>32</v>
      </c>
      <c r="AB22" s="6" t="s">
        <v>33</v>
      </c>
    </row>
    <row r="23" spans="1:29" x14ac:dyDescent="0.25">
      <c r="A23" t="s">
        <v>129</v>
      </c>
      <c r="B23" t="s">
        <v>130</v>
      </c>
      <c r="C23" s="25">
        <v>44264</v>
      </c>
      <c r="D23" s="15">
        <v>70000</v>
      </c>
      <c r="E23" t="s">
        <v>31</v>
      </c>
      <c r="F23" t="s">
        <v>128</v>
      </c>
      <c r="G23" t="s">
        <v>45</v>
      </c>
      <c r="H23" s="15">
        <v>70000</v>
      </c>
      <c r="I23" s="15">
        <v>23140</v>
      </c>
      <c r="J23" s="20">
        <f>I23/H23*100</f>
        <v>33.057142857142857</v>
      </c>
      <c r="K23" s="15">
        <v>46274</v>
      </c>
      <c r="L23" s="15">
        <f>H23-0</f>
        <v>70000</v>
      </c>
      <c r="M23" s="15">
        <v>45302</v>
      </c>
      <c r="N23" s="30">
        <v>150</v>
      </c>
      <c r="O23" s="34">
        <v>150</v>
      </c>
      <c r="P23" s="39">
        <v>0.51700000000000002</v>
      </c>
      <c r="Q23" s="39">
        <v>0.51700000000000002</v>
      </c>
      <c r="R23" s="15">
        <f>L23/N23</f>
        <v>466.66666666666669</v>
      </c>
      <c r="S23" s="15">
        <f>L23/P23</f>
        <v>135396.51837524178</v>
      </c>
      <c r="T23" s="44">
        <f>L23/P23/43560</f>
        <v>3.108276363067993</v>
      </c>
      <c r="U23" s="39">
        <v>150</v>
      </c>
      <c r="V23" s="5" t="s">
        <v>127</v>
      </c>
      <c r="W23" t="s">
        <v>131</v>
      </c>
      <c r="X23">
        <v>0</v>
      </c>
      <c r="Y23">
        <v>0</v>
      </c>
      <c r="Z23" s="7">
        <v>43719</v>
      </c>
      <c r="AB23" s="6" t="s">
        <v>71</v>
      </c>
      <c r="AC23" t="s">
        <v>132</v>
      </c>
    </row>
    <row r="24" spans="1:29" x14ac:dyDescent="0.25">
      <c r="A24" t="s">
        <v>133</v>
      </c>
      <c r="C24" s="25">
        <v>44301</v>
      </c>
      <c r="D24" s="15">
        <v>80000</v>
      </c>
      <c r="E24" t="s">
        <v>134</v>
      </c>
      <c r="F24" t="s">
        <v>137</v>
      </c>
      <c r="G24" t="s">
        <v>45</v>
      </c>
      <c r="H24" s="15">
        <v>80000</v>
      </c>
      <c r="I24" s="15">
        <v>38120</v>
      </c>
      <c r="J24" s="20">
        <f>I24/H24*100</f>
        <v>47.65</v>
      </c>
      <c r="K24" s="15">
        <v>76230</v>
      </c>
      <c r="L24" s="15">
        <f>H24-0</f>
        <v>80000</v>
      </c>
      <c r="M24" s="15">
        <v>76230</v>
      </c>
      <c r="N24" s="30">
        <v>438</v>
      </c>
      <c r="O24" s="34">
        <v>360.22000100000002</v>
      </c>
      <c r="P24" s="39">
        <v>3.62</v>
      </c>
      <c r="Q24" s="39">
        <v>3.62</v>
      </c>
      <c r="R24" s="15">
        <f>L24/N24</f>
        <v>182.64840182648402</v>
      </c>
      <c r="S24" s="15">
        <f>L24/P24</f>
        <v>22099.447513812152</v>
      </c>
      <c r="T24" s="44">
        <f>L24/P24/43560</f>
        <v>0.50733350582672532</v>
      </c>
      <c r="U24" s="39">
        <v>438</v>
      </c>
      <c r="V24" s="5" t="s">
        <v>135</v>
      </c>
      <c r="W24" t="s">
        <v>136</v>
      </c>
      <c r="X24">
        <v>0</v>
      </c>
      <c r="Y24">
        <v>1</v>
      </c>
      <c r="Z24" t="s">
        <v>32</v>
      </c>
      <c r="AB24" s="6" t="s">
        <v>33</v>
      </c>
    </row>
    <row r="25" spans="1:29" x14ac:dyDescent="0.25">
      <c r="A25" t="s">
        <v>138</v>
      </c>
      <c r="C25" s="25">
        <v>44489</v>
      </c>
      <c r="D25" s="15">
        <v>70000</v>
      </c>
      <c r="E25" t="s">
        <v>31</v>
      </c>
      <c r="F25" t="s">
        <v>139</v>
      </c>
      <c r="G25" t="s">
        <v>45</v>
      </c>
      <c r="H25" s="15">
        <v>70000</v>
      </c>
      <c r="I25" s="15">
        <v>28960</v>
      </c>
      <c r="J25" s="20">
        <f>I25/H25*100</f>
        <v>41.371428571428567</v>
      </c>
      <c r="K25" s="15">
        <v>57915</v>
      </c>
      <c r="L25" s="15">
        <f>H25-0</f>
        <v>70000</v>
      </c>
      <c r="M25" s="15">
        <v>57915</v>
      </c>
      <c r="N25" s="30">
        <v>121</v>
      </c>
      <c r="O25" s="34">
        <v>324</v>
      </c>
      <c r="P25" s="39">
        <v>0.9</v>
      </c>
      <c r="Q25" s="39">
        <v>0.9</v>
      </c>
      <c r="R25" s="15">
        <f>L25/N25</f>
        <v>578.51239669421489</v>
      </c>
      <c r="S25" s="15">
        <f>L25/P25</f>
        <v>77777.777777777781</v>
      </c>
      <c r="T25" s="44">
        <f>L25/P25/43560</f>
        <v>1.7855320885623918</v>
      </c>
      <c r="U25" s="39">
        <v>121</v>
      </c>
      <c r="V25" s="5" t="s">
        <v>135</v>
      </c>
      <c r="W25" t="s">
        <v>141</v>
      </c>
      <c r="X25">
        <v>0</v>
      </c>
      <c r="Y25">
        <v>1</v>
      </c>
      <c r="Z25" t="s">
        <v>32</v>
      </c>
      <c r="AB25" s="6" t="s">
        <v>33</v>
      </c>
      <c r="AC25" t="s">
        <v>140</v>
      </c>
    </row>
    <row r="26" spans="1:29" x14ac:dyDescent="0.25">
      <c r="A26" t="s">
        <v>143</v>
      </c>
      <c r="C26" s="25">
        <v>44449</v>
      </c>
      <c r="D26" s="15">
        <v>33000</v>
      </c>
      <c r="E26" t="s">
        <v>31</v>
      </c>
      <c r="F26" t="s">
        <v>146</v>
      </c>
      <c r="G26" t="s">
        <v>35</v>
      </c>
      <c r="H26" s="15">
        <v>33000</v>
      </c>
      <c r="I26" s="15">
        <v>22780</v>
      </c>
      <c r="J26" s="20">
        <f>I26/H26*100</f>
        <v>69.030303030303031</v>
      </c>
      <c r="K26" s="15">
        <v>20700</v>
      </c>
      <c r="L26" s="15">
        <f>H26-0</f>
        <v>33000</v>
      </c>
      <c r="M26" s="15">
        <v>20700</v>
      </c>
      <c r="N26" s="30">
        <v>225</v>
      </c>
      <c r="O26" s="34">
        <v>224</v>
      </c>
      <c r="P26" s="39">
        <v>1.169</v>
      </c>
      <c r="Q26" s="39">
        <v>1.157</v>
      </c>
      <c r="R26" s="15">
        <f>L26/N26</f>
        <v>146.66666666666666</v>
      </c>
      <c r="S26" s="15">
        <f>L26/P26</f>
        <v>28229.255774165951</v>
      </c>
      <c r="T26" s="44">
        <f>L26/P26/43560</f>
        <v>0.64805454027010911</v>
      </c>
      <c r="U26" s="39">
        <v>225</v>
      </c>
      <c r="V26" s="5" t="s">
        <v>144</v>
      </c>
      <c r="W26" t="s">
        <v>145</v>
      </c>
      <c r="X26">
        <v>0</v>
      </c>
      <c r="Y26">
        <v>1</v>
      </c>
      <c r="Z26" t="s">
        <v>32</v>
      </c>
      <c r="AB26" s="6" t="s">
        <v>33</v>
      </c>
      <c r="AC26" t="s">
        <v>51</v>
      </c>
    </row>
    <row r="27" spans="1:29" x14ac:dyDescent="0.25">
      <c r="A27" t="s">
        <v>147</v>
      </c>
      <c r="B27" t="s">
        <v>148</v>
      </c>
      <c r="C27" s="25">
        <v>44295</v>
      </c>
      <c r="D27" s="15">
        <v>20000</v>
      </c>
      <c r="E27" t="s">
        <v>31</v>
      </c>
      <c r="F27" t="s">
        <v>151</v>
      </c>
      <c r="G27" t="s">
        <v>45</v>
      </c>
      <c r="H27" s="15">
        <v>20000</v>
      </c>
      <c r="I27" s="15">
        <v>17800</v>
      </c>
      <c r="J27" s="20">
        <f>I27/H27*100</f>
        <v>89</v>
      </c>
      <c r="K27" s="15">
        <v>35607</v>
      </c>
      <c r="L27" s="15">
        <f>H27-0</f>
        <v>20000</v>
      </c>
      <c r="M27" s="15">
        <v>35607</v>
      </c>
      <c r="N27" s="30">
        <v>112.59</v>
      </c>
      <c r="O27" s="34">
        <v>143.020004</v>
      </c>
      <c r="P27" s="39">
        <v>0.37</v>
      </c>
      <c r="Q27" s="39">
        <v>0.37</v>
      </c>
      <c r="R27" s="15">
        <f>L27/N27</f>
        <v>177.63566924238387</v>
      </c>
      <c r="S27" s="15">
        <f>L27/P27</f>
        <v>54054.054054054053</v>
      </c>
      <c r="T27" s="44">
        <f>L27/P27/43560</f>
        <v>1.2409103318194228</v>
      </c>
      <c r="U27" s="39">
        <v>112.59</v>
      </c>
      <c r="V27" s="5" t="s">
        <v>149</v>
      </c>
      <c r="W27" t="s">
        <v>150</v>
      </c>
      <c r="X27">
        <v>0</v>
      </c>
      <c r="Y27">
        <v>1</v>
      </c>
      <c r="Z27" t="s">
        <v>32</v>
      </c>
      <c r="AB27" s="6" t="s">
        <v>33</v>
      </c>
      <c r="AC27" t="s">
        <v>51</v>
      </c>
    </row>
    <row r="28" spans="1:29" x14ac:dyDescent="0.25">
      <c r="A28" t="s">
        <v>153</v>
      </c>
      <c r="B28" t="s">
        <v>154</v>
      </c>
      <c r="C28" s="25">
        <v>44239</v>
      </c>
      <c r="D28" s="15">
        <v>75000</v>
      </c>
      <c r="E28" t="s">
        <v>31</v>
      </c>
      <c r="F28" t="s">
        <v>157</v>
      </c>
      <c r="G28" t="s">
        <v>45</v>
      </c>
      <c r="H28" s="15">
        <v>75000</v>
      </c>
      <c r="I28" s="15">
        <v>29700</v>
      </c>
      <c r="J28" s="20">
        <f>I28/H28*100</f>
        <v>39.6</v>
      </c>
      <c r="K28" s="15">
        <v>59400</v>
      </c>
      <c r="L28" s="15">
        <f>H28-0</f>
        <v>75000</v>
      </c>
      <c r="M28" s="15">
        <v>59400</v>
      </c>
      <c r="N28" s="30">
        <v>128</v>
      </c>
      <c r="O28" s="34">
        <v>250</v>
      </c>
      <c r="P28" s="39">
        <v>0.73499999999999999</v>
      </c>
      <c r="Q28" s="39">
        <v>0.73499999999999999</v>
      </c>
      <c r="R28" s="15">
        <f>L28/N28</f>
        <v>585.9375</v>
      </c>
      <c r="S28" s="15">
        <f>L28/P28</f>
        <v>102040.81632653062</v>
      </c>
      <c r="T28" s="44">
        <f>L28/P28/43560</f>
        <v>2.3425348100672778</v>
      </c>
      <c r="U28" s="39">
        <v>128</v>
      </c>
      <c r="V28" s="5" t="s">
        <v>155</v>
      </c>
      <c r="W28" t="s">
        <v>156</v>
      </c>
      <c r="X28">
        <v>0</v>
      </c>
      <c r="Y28">
        <v>1</v>
      </c>
      <c r="Z28" t="s">
        <v>32</v>
      </c>
      <c r="AB28" s="6" t="s">
        <v>33</v>
      </c>
      <c r="AC28" t="s">
        <v>51</v>
      </c>
    </row>
    <row r="29" spans="1:29" x14ac:dyDescent="0.25">
      <c r="A29" t="s">
        <v>158</v>
      </c>
      <c r="B29" t="s">
        <v>159</v>
      </c>
      <c r="C29" s="25">
        <v>44393</v>
      </c>
      <c r="D29" s="15">
        <v>185000</v>
      </c>
      <c r="E29" t="s">
        <v>31</v>
      </c>
      <c r="F29" t="s">
        <v>162</v>
      </c>
      <c r="G29" t="s">
        <v>45</v>
      </c>
      <c r="H29" s="15">
        <v>185000</v>
      </c>
      <c r="I29" s="15">
        <v>87750</v>
      </c>
      <c r="J29" s="20">
        <f>I29/H29*100</f>
        <v>47.432432432432428</v>
      </c>
      <c r="K29" s="15">
        <v>175500</v>
      </c>
      <c r="L29" s="15">
        <f>H29-0</f>
        <v>185000</v>
      </c>
      <c r="M29" s="15">
        <v>170500</v>
      </c>
      <c r="N29" s="30">
        <v>126.81</v>
      </c>
      <c r="O29" s="34">
        <v>166.449997</v>
      </c>
      <c r="P29" s="39">
        <v>0.48499999999999999</v>
      </c>
      <c r="Q29" s="39">
        <v>0.48499999999999999</v>
      </c>
      <c r="R29" s="15">
        <f>L29/N29</f>
        <v>1458.875483006072</v>
      </c>
      <c r="S29" s="15">
        <f>L29/P29</f>
        <v>381443.29896907217</v>
      </c>
      <c r="T29" s="44">
        <f>L29/P29/43560</f>
        <v>8.7567332178391233</v>
      </c>
      <c r="U29" s="39">
        <v>126.81</v>
      </c>
      <c r="V29" s="5" t="s">
        <v>160</v>
      </c>
      <c r="W29" t="s">
        <v>161</v>
      </c>
      <c r="X29">
        <v>0</v>
      </c>
      <c r="Y29">
        <v>1</v>
      </c>
      <c r="Z29" s="7">
        <v>44536</v>
      </c>
      <c r="AB29" s="6" t="s">
        <v>34</v>
      </c>
      <c r="AC29" t="s">
        <v>163</v>
      </c>
    </row>
    <row r="30" spans="1:29" x14ac:dyDescent="0.25">
      <c r="A30" t="s">
        <v>164</v>
      </c>
      <c r="B30" t="s">
        <v>165</v>
      </c>
      <c r="C30" s="25">
        <v>44103</v>
      </c>
      <c r="D30" s="15">
        <v>196500</v>
      </c>
      <c r="E30" t="s">
        <v>31</v>
      </c>
      <c r="F30" t="s">
        <v>162</v>
      </c>
      <c r="G30" t="s">
        <v>45</v>
      </c>
      <c r="H30" s="15">
        <v>196500</v>
      </c>
      <c r="I30" s="15">
        <v>82500</v>
      </c>
      <c r="J30" s="20">
        <f>I30/H30*100</f>
        <v>41.984732824427482</v>
      </c>
      <c r="K30" s="15">
        <v>165000</v>
      </c>
      <c r="L30" s="15">
        <f>H30-0</f>
        <v>196500</v>
      </c>
      <c r="M30" s="15">
        <v>165000</v>
      </c>
      <c r="N30" s="30">
        <v>92.694999999999993</v>
      </c>
      <c r="O30" s="34">
        <v>136.54499799999999</v>
      </c>
      <c r="P30" s="39">
        <v>0.29099999999999998</v>
      </c>
      <c r="Q30" s="39">
        <v>0.29099999999999998</v>
      </c>
      <c r="R30" s="15">
        <f>L30/N30</f>
        <v>2119.855439883489</v>
      </c>
      <c r="S30" s="15">
        <f>L30/P30</f>
        <v>675257.73195876298</v>
      </c>
      <c r="T30" s="44">
        <f>L30/P30/43560</f>
        <v>15.501784480228718</v>
      </c>
      <c r="U30" s="39">
        <v>92.694999999999993</v>
      </c>
      <c r="V30" s="5" t="s">
        <v>160</v>
      </c>
      <c r="W30" t="s">
        <v>166</v>
      </c>
      <c r="X30">
        <v>0</v>
      </c>
      <c r="Y30">
        <v>1</v>
      </c>
      <c r="Z30" s="7">
        <v>42660</v>
      </c>
      <c r="AB30" s="6" t="s">
        <v>34</v>
      </c>
      <c r="AC30" t="s">
        <v>167</v>
      </c>
    </row>
    <row r="31" spans="1:29" x14ac:dyDescent="0.25">
      <c r="A31" t="s">
        <v>168</v>
      </c>
      <c r="B31" t="s">
        <v>169</v>
      </c>
      <c r="C31" s="25">
        <v>44312</v>
      </c>
      <c r="D31" s="15">
        <v>175000</v>
      </c>
      <c r="E31" t="s">
        <v>31</v>
      </c>
      <c r="F31" t="s">
        <v>162</v>
      </c>
      <c r="G31" t="s">
        <v>45</v>
      </c>
      <c r="H31" s="15">
        <v>175000</v>
      </c>
      <c r="I31" s="15">
        <v>82500</v>
      </c>
      <c r="J31" s="20">
        <f>I31/H31*100</f>
        <v>47.142857142857139</v>
      </c>
      <c r="K31" s="15">
        <v>165000</v>
      </c>
      <c r="L31" s="15">
        <f>H31-0</f>
        <v>175000</v>
      </c>
      <c r="M31" s="15">
        <v>165000</v>
      </c>
      <c r="N31" s="30">
        <v>90</v>
      </c>
      <c r="O31" s="34">
        <v>135.070007</v>
      </c>
      <c r="P31" s="39">
        <v>0.27900000000000003</v>
      </c>
      <c r="Q31" s="39">
        <v>0.27900000000000003</v>
      </c>
      <c r="R31" s="15">
        <f>L31/N31</f>
        <v>1944.4444444444443</v>
      </c>
      <c r="S31" s="15">
        <f>L31/P31</f>
        <v>627240.14336917561</v>
      </c>
      <c r="T31" s="44">
        <f>L31/P31/43560</f>
        <v>14.399452327116061</v>
      </c>
      <c r="U31" s="39">
        <v>90</v>
      </c>
      <c r="V31" s="5" t="s">
        <v>160</v>
      </c>
      <c r="W31" t="s">
        <v>170</v>
      </c>
      <c r="X31">
        <v>0</v>
      </c>
      <c r="Y31">
        <v>1</v>
      </c>
      <c r="Z31" s="7">
        <v>42660</v>
      </c>
      <c r="AB31" s="6" t="s">
        <v>34</v>
      </c>
      <c r="AC31" t="s">
        <v>167</v>
      </c>
    </row>
    <row r="32" spans="1:29" x14ac:dyDescent="0.25">
      <c r="A32" t="s">
        <v>171</v>
      </c>
      <c r="B32" t="s">
        <v>172</v>
      </c>
      <c r="C32" s="25">
        <v>44543</v>
      </c>
      <c r="D32" s="15">
        <v>185000</v>
      </c>
      <c r="E32" t="s">
        <v>31</v>
      </c>
      <c r="F32" t="s">
        <v>162</v>
      </c>
      <c r="G32" t="s">
        <v>45</v>
      </c>
      <c r="H32" s="15">
        <v>185000</v>
      </c>
      <c r="I32" s="15">
        <v>82500</v>
      </c>
      <c r="J32" s="20">
        <f>I32/H32*100</f>
        <v>44.594594594594597</v>
      </c>
      <c r="K32" s="15">
        <v>165000</v>
      </c>
      <c r="L32" s="15">
        <f>H32-0</f>
        <v>185000</v>
      </c>
      <c r="M32" s="15">
        <v>165000</v>
      </c>
      <c r="N32" s="30">
        <v>90.36</v>
      </c>
      <c r="O32" s="34">
        <v>131.21000699999999</v>
      </c>
      <c r="P32" s="39">
        <v>0.27200000000000002</v>
      </c>
      <c r="Q32" s="39">
        <v>0.27200000000000002</v>
      </c>
      <c r="R32" s="15">
        <f>L32/N32</f>
        <v>2047.3660911907923</v>
      </c>
      <c r="S32" s="15">
        <f>L32/P32</f>
        <v>680147.0588235294</v>
      </c>
      <c r="T32" s="44">
        <f>L32/P32/43560</f>
        <v>15.61402798033814</v>
      </c>
      <c r="U32" s="39">
        <v>90.36</v>
      </c>
      <c r="V32" s="5" t="s">
        <v>160</v>
      </c>
      <c r="W32" t="s">
        <v>173</v>
      </c>
      <c r="X32">
        <v>0</v>
      </c>
      <c r="Y32">
        <v>1</v>
      </c>
      <c r="Z32" s="7">
        <v>42660</v>
      </c>
      <c r="AB32" s="6" t="s">
        <v>34</v>
      </c>
      <c r="AC32" t="s">
        <v>167</v>
      </c>
    </row>
    <row r="33" spans="1:31" x14ac:dyDescent="0.25">
      <c r="A33" t="s">
        <v>174</v>
      </c>
      <c r="B33" t="s">
        <v>175</v>
      </c>
      <c r="C33" s="25">
        <v>44228</v>
      </c>
      <c r="D33" s="15">
        <v>125000</v>
      </c>
      <c r="E33" t="s">
        <v>134</v>
      </c>
      <c r="F33" t="s">
        <v>178</v>
      </c>
      <c r="G33" t="s">
        <v>45</v>
      </c>
      <c r="H33" s="15">
        <v>125000</v>
      </c>
      <c r="I33" s="15">
        <v>32180</v>
      </c>
      <c r="J33" s="20">
        <f>I33/H33*100</f>
        <v>25.744</v>
      </c>
      <c r="K33" s="15">
        <v>64350</v>
      </c>
      <c r="L33" s="15">
        <f>H33-0</f>
        <v>125000</v>
      </c>
      <c r="M33" s="15">
        <v>64350</v>
      </c>
      <c r="N33" s="30">
        <v>180</v>
      </c>
      <c r="O33" s="34">
        <v>363</v>
      </c>
      <c r="P33" s="39">
        <v>1.5</v>
      </c>
      <c r="Q33" s="39">
        <v>1.5</v>
      </c>
      <c r="R33" s="15">
        <f>L33/N33</f>
        <v>694.44444444444446</v>
      </c>
      <c r="S33" s="15">
        <f>L33/P33</f>
        <v>83333.333333333328</v>
      </c>
      <c r="T33" s="44">
        <f>L33/P33/43560</f>
        <v>1.9130700948882766</v>
      </c>
      <c r="U33" s="39">
        <v>180</v>
      </c>
      <c r="V33" s="5" t="s">
        <v>176</v>
      </c>
      <c r="W33" t="s">
        <v>177</v>
      </c>
      <c r="X33">
        <v>0</v>
      </c>
      <c r="Y33">
        <v>0</v>
      </c>
      <c r="Z33" t="s">
        <v>32</v>
      </c>
      <c r="AB33" s="6" t="s">
        <v>33</v>
      </c>
    </row>
    <row r="34" spans="1:31" x14ac:dyDescent="0.25">
      <c r="A34" t="s">
        <v>179</v>
      </c>
      <c r="C34" s="25">
        <v>43929</v>
      </c>
      <c r="D34" s="15">
        <v>272000</v>
      </c>
      <c r="E34" t="s">
        <v>31</v>
      </c>
      <c r="F34" t="s">
        <v>142</v>
      </c>
      <c r="G34" t="s">
        <v>45</v>
      </c>
      <c r="H34" s="15">
        <v>272000</v>
      </c>
      <c r="I34" s="15">
        <v>84460</v>
      </c>
      <c r="J34" s="20">
        <f>I34/H34*100</f>
        <v>31.05147058823529</v>
      </c>
      <c r="K34" s="15">
        <v>168919</v>
      </c>
      <c r="L34" s="15">
        <f>H34-0</f>
        <v>272000</v>
      </c>
      <c r="M34" s="15">
        <v>168919</v>
      </c>
      <c r="N34" s="30">
        <v>351</v>
      </c>
      <c r="O34" s="34">
        <v>991</v>
      </c>
      <c r="P34" s="39">
        <v>6.65</v>
      </c>
      <c r="Q34" s="39">
        <v>6.65</v>
      </c>
      <c r="R34" s="15">
        <f>L34/N34</f>
        <v>774.92877492877494</v>
      </c>
      <c r="S34" s="15">
        <f>L34/P34</f>
        <v>40902.255639097741</v>
      </c>
      <c r="T34" s="44">
        <f>L34/P34/43560</f>
        <v>0.93898658491959919</v>
      </c>
      <c r="U34" s="39">
        <v>351</v>
      </c>
      <c r="V34" s="5" t="s">
        <v>122</v>
      </c>
      <c r="W34" t="s">
        <v>180</v>
      </c>
      <c r="X34">
        <v>0</v>
      </c>
      <c r="Y34">
        <v>1</v>
      </c>
      <c r="Z34" t="s">
        <v>32</v>
      </c>
      <c r="AB34" s="6" t="s">
        <v>33</v>
      </c>
    </row>
    <row r="35" spans="1:31" x14ac:dyDescent="0.25">
      <c r="A35" t="s">
        <v>181</v>
      </c>
      <c r="B35" t="s">
        <v>182</v>
      </c>
      <c r="C35" s="25">
        <v>44095</v>
      </c>
      <c r="D35" s="15">
        <v>72000</v>
      </c>
      <c r="E35" t="s">
        <v>31</v>
      </c>
      <c r="F35" t="s">
        <v>142</v>
      </c>
      <c r="G35" t="s">
        <v>45</v>
      </c>
      <c r="H35" s="15">
        <v>72000</v>
      </c>
      <c r="I35" s="15">
        <v>26130</v>
      </c>
      <c r="J35" s="20">
        <f>I35/H35*100</f>
        <v>36.291666666666664</v>
      </c>
      <c r="K35" s="15">
        <v>52255</v>
      </c>
      <c r="L35" s="15">
        <f>H35-16615</f>
        <v>55385</v>
      </c>
      <c r="M35" s="15">
        <v>35640</v>
      </c>
      <c r="N35" s="30">
        <v>87.91</v>
      </c>
      <c r="O35" s="34">
        <v>991</v>
      </c>
      <c r="P35" s="39">
        <v>1.88</v>
      </c>
      <c r="Q35" s="39">
        <v>1.88</v>
      </c>
      <c r="R35" s="15">
        <f>L35/N35</f>
        <v>630.01933795927653</v>
      </c>
      <c r="S35" s="15">
        <f>L35/P35</f>
        <v>29460.106382978724</v>
      </c>
      <c r="T35" s="44">
        <f>L35/P35/43560</f>
        <v>0.67631098216204599</v>
      </c>
      <c r="U35" s="39">
        <v>87.91</v>
      </c>
      <c r="V35" s="5" t="s">
        <v>122</v>
      </c>
      <c r="W35" t="s">
        <v>183</v>
      </c>
      <c r="X35">
        <v>0</v>
      </c>
      <c r="Y35">
        <v>1</v>
      </c>
      <c r="Z35" s="7">
        <v>43724</v>
      </c>
      <c r="AB35" s="6" t="s">
        <v>71</v>
      </c>
    </row>
    <row r="36" spans="1:31" x14ac:dyDescent="0.25">
      <c r="A36" t="s">
        <v>184</v>
      </c>
      <c r="B36" t="s">
        <v>185</v>
      </c>
      <c r="C36" s="25">
        <v>44365</v>
      </c>
      <c r="D36" s="15">
        <v>100000</v>
      </c>
      <c r="E36" t="s">
        <v>134</v>
      </c>
      <c r="F36" t="s">
        <v>188</v>
      </c>
      <c r="G36" t="s">
        <v>45</v>
      </c>
      <c r="H36" s="15">
        <v>100000</v>
      </c>
      <c r="I36" s="15">
        <v>11510</v>
      </c>
      <c r="J36" s="20">
        <f>I36/H36*100</f>
        <v>11.51</v>
      </c>
      <c r="K36" s="15">
        <v>23023</v>
      </c>
      <c r="L36" s="15">
        <f>H36-0</f>
        <v>100000</v>
      </c>
      <c r="M36" s="15">
        <v>23023</v>
      </c>
      <c r="N36" s="30">
        <v>100</v>
      </c>
      <c r="O36" s="34">
        <v>239.89999399999999</v>
      </c>
      <c r="P36" s="39">
        <v>0.55100000000000005</v>
      </c>
      <c r="Q36" s="39">
        <v>0.55100000000000005</v>
      </c>
      <c r="R36" s="15">
        <f>L36/N36</f>
        <v>1000</v>
      </c>
      <c r="S36" s="15">
        <f>L36/P36</f>
        <v>181488.20326678763</v>
      </c>
      <c r="T36" s="44">
        <f>L36/P36/43560</f>
        <v>4.1663958509363557</v>
      </c>
      <c r="U36" s="39">
        <v>100</v>
      </c>
      <c r="V36" s="5" t="s">
        <v>186</v>
      </c>
      <c r="W36" t="s">
        <v>187</v>
      </c>
      <c r="X36">
        <v>0</v>
      </c>
      <c r="Y36">
        <v>1</v>
      </c>
      <c r="Z36" t="s">
        <v>32</v>
      </c>
      <c r="AB36" s="6" t="s">
        <v>33</v>
      </c>
      <c r="AC36" t="s">
        <v>140</v>
      </c>
    </row>
    <row r="37" spans="1:31" x14ac:dyDescent="0.25">
      <c r="A37" t="s">
        <v>191</v>
      </c>
      <c r="B37" t="s">
        <v>192</v>
      </c>
      <c r="C37" s="25">
        <v>44545</v>
      </c>
      <c r="D37" s="15">
        <v>40000</v>
      </c>
      <c r="E37" t="s">
        <v>31</v>
      </c>
      <c r="F37" t="s">
        <v>189</v>
      </c>
      <c r="G37" t="s">
        <v>45</v>
      </c>
      <c r="H37" s="15">
        <v>40000</v>
      </c>
      <c r="I37" s="15">
        <v>13650</v>
      </c>
      <c r="J37" s="20">
        <f>I37/H37*100</f>
        <v>34.125</v>
      </c>
      <c r="K37" s="15">
        <v>27291</v>
      </c>
      <c r="L37" s="15">
        <f>H37-0</f>
        <v>40000</v>
      </c>
      <c r="M37" s="15">
        <v>26400</v>
      </c>
      <c r="N37" s="30">
        <v>80</v>
      </c>
      <c r="O37" s="34">
        <v>130</v>
      </c>
      <c r="P37" s="39">
        <v>0.23899999999999999</v>
      </c>
      <c r="Q37" s="39">
        <v>0.23899999999999999</v>
      </c>
      <c r="R37" s="15">
        <f>L37/N37</f>
        <v>500</v>
      </c>
      <c r="S37" s="15">
        <f>L37/P37</f>
        <v>167364.01673640168</v>
      </c>
      <c r="T37" s="44">
        <f>L37/P37/43560</f>
        <v>3.8421491445454929</v>
      </c>
      <c r="U37" s="39">
        <v>80</v>
      </c>
      <c r="V37" s="5" t="s">
        <v>190</v>
      </c>
      <c r="W37" t="s">
        <v>193</v>
      </c>
      <c r="X37">
        <v>0</v>
      </c>
      <c r="Y37">
        <v>1</v>
      </c>
      <c r="Z37" s="7">
        <v>44039</v>
      </c>
      <c r="AB37" s="6" t="s">
        <v>71</v>
      </c>
      <c r="AC37" t="s">
        <v>51</v>
      </c>
    </row>
    <row r="38" spans="1:31" x14ac:dyDescent="0.25">
      <c r="A38" t="s">
        <v>194</v>
      </c>
      <c r="C38" s="25">
        <v>44568</v>
      </c>
      <c r="D38" s="15">
        <v>25000</v>
      </c>
      <c r="E38" t="s">
        <v>31</v>
      </c>
      <c r="F38" t="s">
        <v>197</v>
      </c>
      <c r="G38" t="s">
        <v>45</v>
      </c>
      <c r="H38" s="15">
        <v>25000</v>
      </c>
      <c r="I38" s="15">
        <v>12980</v>
      </c>
      <c r="J38" s="20">
        <f>I38/H38*100</f>
        <v>51.92</v>
      </c>
      <c r="K38" s="15">
        <v>25950</v>
      </c>
      <c r="L38" s="15">
        <f>H38-0</f>
        <v>25000</v>
      </c>
      <c r="M38" s="15">
        <v>25950</v>
      </c>
      <c r="N38" s="30">
        <v>110</v>
      </c>
      <c r="O38" s="34">
        <v>175</v>
      </c>
      <c r="P38" s="39">
        <v>0.44</v>
      </c>
      <c r="Q38" s="39">
        <v>0.44</v>
      </c>
      <c r="R38" s="15">
        <f>L38/N38</f>
        <v>227.27272727272728</v>
      </c>
      <c r="S38" s="15">
        <f>L38/P38</f>
        <v>56818.181818181816</v>
      </c>
      <c r="T38" s="44">
        <f>L38/P38/43560</f>
        <v>1.3043659737874613</v>
      </c>
      <c r="U38" s="39">
        <v>110</v>
      </c>
      <c r="V38" s="5" t="s">
        <v>195</v>
      </c>
      <c r="W38" t="s">
        <v>196</v>
      </c>
      <c r="X38">
        <v>0</v>
      </c>
      <c r="Y38">
        <v>0</v>
      </c>
      <c r="Z38" t="s">
        <v>32</v>
      </c>
      <c r="AB38" s="6" t="s">
        <v>33</v>
      </c>
      <c r="AC38" t="s">
        <v>51</v>
      </c>
    </row>
    <row r="39" spans="1:31" x14ac:dyDescent="0.25">
      <c r="A39" t="s">
        <v>198</v>
      </c>
      <c r="C39" s="25">
        <v>44048</v>
      </c>
      <c r="D39" s="15">
        <v>30000</v>
      </c>
      <c r="E39" t="s">
        <v>38</v>
      </c>
      <c r="F39" t="s">
        <v>201</v>
      </c>
      <c r="G39" t="s">
        <v>45</v>
      </c>
      <c r="H39" s="15">
        <v>30000</v>
      </c>
      <c r="I39" s="15">
        <v>8260</v>
      </c>
      <c r="J39" s="20">
        <f>I39/H39*100</f>
        <v>27.533333333333331</v>
      </c>
      <c r="K39" s="15">
        <v>16517</v>
      </c>
      <c r="L39" s="15">
        <f>H39-0</f>
        <v>30000</v>
      </c>
      <c r="M39" s="15">
        <v>16517</v>
      </c>
      <c r="N39" s="30">
        <v>80</v>
      </c>
      <c r="O39" s="34">
        <v>283</v>
      </c>
      <c r="P39" s="39">
        <v>0.52</v>
      </c>
      <c r="Q39" s="39">
        <v>0.52</v>
      </c>
      <c r="R39" s="15">
        <f>L39/N39</f>
        <v>375</v>
      </c>
      <c r="S39" s="15">
        <f>L39/P39</f>
        <v>57692.307692307688</v>
      </c>
      <c r="T39" s="44">
        <f>L39/P39/43560</f>
        <v>1.3244331426149607</v>
      </c>
      <c r="U39" s="39">
        <v>80</v>
      </c>
      <c r="V39" s="5" t="s">
        <v>199</v>
      </c>
      <c r="W39" t="s">
        <v>200</v>
      </c>
      <c r="X39">
        <v>0</v>
      </c>
      <c r="Y39">
        <v>1</v>
      </c>
      <c r="Z39" t="s">
        <v>32</v>
      </c>
      <c r="AB39" s="6" t="s">
        <v>33</v>
      </c>
      <c r="AC39" t="s">
        <v>202</v>
      </c>
    </row>
    <row r="40" spans="1:31" x14ac:dyDescent="0.25">
      <c r="A40" t="s">
        <v>203</v>
      </c>
      <c r="B40" t="s">
        <v>204</v>
      </c>
      <c r="C40" s="25">
        <v>44179</v>
      </c>
      <c r="D40" s="15">
        <v>42900</v>
      </c>
      <c r="E40" t="s">
        <v>152</v>
      </c>
      <c r="F40" t="s">
        <v>208</v>
      </c>
      <c r="G40" t="s">
        <v>205</v>
      </c>
      <c r="H40" s="15">
        <v>42900</v>
      </c>
      <c r="I40" s="15">
        <v>19790</v>
      </c>
      <c r="J40" s="20">
        <f>I40/H40*100</f>
        <v>46.130536130536129</v>
      </c>
      <c r="K40" s="15">
        <v>39582</v>
      </c>
      <c r="L40" s="15">
        <f>H40-0</f>
        <v>42900</v>
      </c>
      <c r="M40" s="15">
        <v>38610</v>
      </c>
      <c r="N40" s="30">
        <v>100</v>
      </c>
      <c r="O40" s="34">
        <v>400</v>
      </c>
      <c r="P40" s="39">
        <v>0.91800000000000004</v>
      </c>
      <c r="Q40" s="39">
        <v>0.91800000000000004</v>
      </c>
      <c r="R40" s="15">
        <f>L40/N40</f>
        <v>429</v>
      </c>
      <c r="S40" s="15">
        <f>L40/P40</f>
        <v>46732.026143790848</v>
      </c>
      <c r="T40" s="44">
        <f>L40/P40/43560</f>
        <v>1.0728197002706807</v>
      </c>
      <c r="U40" s="39">
        <v>100</v>
      </c>
      <c r="V40" s="5" t="s">
        <v>206</v>
      </c>
      <c r="W40" t="s">
        <v>207</v>
      </c>
      <c r="X40">
        <v>0</v>
      </c>
      <c r="Y40">
        <v>1</v>
      </c>
      <c r="Z40" s="7">
        <v>44134</v>
      </c>
      <c r="AB40" s="6" t="s">
        <v>71</v>
      </c>
      <c r="AC40" t="s">
        <v>209</v>
      </c>
    </row>
    <row r="41" spans="1:31" x14ac:dyDescent="0.25">
      <c r="A41" t="s">
        <v>210</v>
      </c>
      <c r="C41" s="25">
        <v>44614</v>
      </c>
      <c r="D41" s="15">
        <v>60000</v>
      </c>
      <c r="E41" t="s">
        <v>37</v>
      </c>
      <c r="F41" t="s">
        <v>212</v>
      </c>
      <c r="G41" t="s">
        <v>35</v>
      </c>
      <c r="H41" s="15">
        <v>60000</v>
      </c>
      <c r="I41" s="15">
        <v>31770</v>
      </c>
      <c r="J41" s="20">
        <f>I41/H41*100</f>
        <v>52.949999999999996</v>
      </c>
      <c r="K41" s="15">
        <v>34650</v>
      </c>
      <c r="L41" s="15">
        <f>H41-0</f>
        <v>60000</v>
      </c>
      <c r="M41" s="15">
        <v>34650</v>
      </c>
      <c r="N41" s="30">
        <v>90</v>
      </c>
      <c r="O41" s="34">
        <v>180</v>
      </c>
      <c r="P41" s="39">
        <v>0.93700000000000006</v>
      </c>
      <c r="Q41" s="39">
        <v>0.372</v>
      </c>
      <c r="R41" s="15">
        <f>L41/N41</f>
        <v>666.66666666666663</v>
      </c>
      <c r="S41" s="15">
        <f>L41/P41</f>
        <v>64034.151547491994</v>
      </c>
      <c r="T41" s="44">
        <f>L41/P41/43560</f>
        <v>1.4700218445246096</v>
      </c>
      <c r="U41" s="39">
        <v>90</v>
      </c>
      <c r="V41" s="5" t="s">
        <v>211</v>
      </c>
      <c r="X41">
        <v>0</v>
      </c>
      <c r="Y41">
        <v>1</v>
      </c>
      <c r="Z41" t="s">
        <v>32</v>
      </c>
      <c r="AB41" s="6" t="s">
        <v>33</v>
      </c>
      <c r="AC41" t="s">
        <v>202</v>
      </c>
    </row>
    <row r="42" spans="1:31" x14ac:dyDescent="0.25">
      <c r="A42" t="s">
        <v>213</v>
      </c>
      <c r="B42" t="s">
        <v>214</v>
      </c>
      <c r="C42" s="25">
        <v>44377</v>
      </c>
      <c r="D42" s="15">
        <v>130000</v>
      </c>
      <c r="E42" t="s">
        <v>31</v>
      </c>
      <c r="F42" t="s">
        <v>217</v>
      </c>
      <c r="G42" t="s">
        <v>45</v>
      </c>
      <c r="H42" s="15">
        <v>130000</v>
      </c>
      <c r="I42" s="15">
        <v>19660</v>
      </c>
      <c r="J42" s="20">
        <f>I42/H42*100</f>
        <v>15.123076923076923</v>
      </c>
      <c r="K42" s="15">
        <v>39325</v>
      </c>
      <c r="L42" s="15">
        <f>H42-0</f>
        <v>130000</v>
      </c>
      <c r="M42" s="15">
        <v>39325</v>
      </c>
      <c r="N42" s="30">
        <v>212.32</v>
      </c>
      <c r="O42" s="34">
        <v>574.65002400000003</v>
      </c>
      <c r="P42" s="39">
        <v>2.8010000000000002</v>
      </c>
      <c r="Q42" s="39">
        <v>2.8010000000000002</v>
      </c>
      <c r="R42" s="15">
        <f>L42/N42</f>
        <v>612.28334589299175</v>
      </c>
      <c r="S42" s="15">
        <f>L42/P42</f>
        <v>46411.995715815778</v>
      </c>
      <c r="T42" s="44">
        <f>L42/P42/43560</f>
        <v>1.0654728125761197</v>
      </c>
      <c r="U42" s="39">
        <v>212.32</v>
      </c>
      <c r="V42" s="5" t="s">
        <v>215</v>
      </c>
      <c r="W42" t="s">
        <v>216</v>
      </c>
      <c r="X42">
        <v>0</v>
      </c>
      <c r="Y42">
        <v>0</v>
      </c>
      <c r="Z42" s="7">
        <v>39644</v>
      </c>
      <c r="AB42" s="6" t="s">
        <v>33</v>
      </c>
      <c r="AC42" t="s">
        <v>218</v>
      </c>
    </row>
    <row r="43" spans="1:31" x14ac:dyDescent="0.25">
      <c r="A43" t="s">
        <v>219</v>
      </c>
      <c r="C43" s="25">
        <v>44008</v>
      </c>
      <c r="D43" s="15">
        <v>12100</v>
      </c>
      <c r="E43" t="s">
        <v>38</v>
      </c>
      <c r="F43" t="s">
        <v>217</v>
      </c>
      <c r="G43" t="s">
        <v>36</v>
      </c>
      <c r="H43" s="15">
        <v>12100</v>
      </c>
      <c r="I43" s="15">
        <v>11800</v>
      </c>
      <c r="J43" s="20">
        <f>I43/H43*100</f>
        <v>97.52066115702479</v>
      </c>
      <c r="K43" s="15">
        <v>21450</v>
      </c>
      <c r="L43" s="15">
        <f>H43-0</f>
        <v>12100</v>
      </c>
      <c r="M43" s="15">
        <v>23595</v>
      </c>
      <c r="N43" s="30">
        <v>70</v>
      </c>
      <c r="O43" s="34">
        <v>206</v>
      </c>
      <c r="P43" s="39">
        <v>0.33100000000000002</v>
      </c>
      <c r="Q43" s="39">
        <v>0.33100000000000002</v>
      </c>
      <c r="R43" s="15">
        <f>L43/N43</f>
        <v>172.85714285714286</v>
      </c>
      <c r="S43" s="15">
        <f>L43/P43</f>
        <v>36555.891238670694</v>
      </c>
      <c r="T43" s="44">
        <f>L43/P43/43560</f>
        <v>0.83920778784827121</v>
      </c>
      <c r="U43" s="39">
        <v>70</v>
      </c>
      <c r="V43" s="5" t="s">
        <v>215</v>
      </c>
      <c r="W43" t="s">
        <v>220</v>
      </c>
      <c r="X43">
        <v>0</v>
      </c>
      <c r="Y43">
        <v>1</v>
      </c>
      <c r="Z43" t="s">
        <v>32</v>
      </c>
      <c r="AB43" s="6" t="s">
        <v>33</v>
      </c>
      <c r="AC43" t="s">
        <v>202</v>
      </c>
    </row>
    <row r="44" spans="1:31" x14ac:dyDescent="0.25">
      <c r="A44" t="s">
        <v>221</v>
      </c>
      <c r="C44" s="25">
        <v>44643</v>
      </c>
      <c r="D44" s="15">
        <v>40000</v>
      </c>
      <c r="E44" t="s">
        <v>37</v>
      </c>
      <c r="F44" t="s">
        <v>223</v>
      </c>
      <c r="G44" t="s">
        <v>45</v>
      </c>
      <c r="H44" s="15">
        <v>40000</v>
      </c>
      <c r="I44" s="15">
        <v>12870</v>
      </c>
      <c r="J44" s="20">
        <f>I44/H44*100</f>
        <v>32.174999999999997</v>
      </c>
      <c r="K44" s="15">
        <v>25740</v>
      </c>
      <c r="L44" s="15">
        <f>H44-0</f>
        <v>40000</v>
      </c>
      <c r="M44" s="15">
        <v>25740</v>
      </c>
      <c r="N44" s="30">
        <v>80</v>
      </c>
      <c r="O44" s="34">
        <v>106.5</v>
      </c>
      <c r="P44" s="39">
        <v>0.22</v>
      </c>
      <c r="Q44" s="39">
        <v>0.19600000000000001</v>
      </c>
      <c r="R44" s="15">
        <f>L44/N44</f>
        <v>500</v>
      </c>
      <c r="S44" s="15">
        <f>L44/P44</f>
        <v>181818.18181818182</v>
      </c>
      <c r="T44" s="44">
        <f>L44/P44/43560</f>
        <v>4.1739711161198763</v>
      </c>
      <c r="U44" s="39">
        <v>80</v>
      </c>
      <c r="V44" s="5" t="s">
        <v>222</v>
      </c>
      <c r="X44">
        <v>0</v>
      </c>
      <c r="Y44">
        <v>0</v>
      </c>
      <c r="Z44" t="s">
        <v>32</v>
      </c>
      <c r="AB44" s="6" t="s">
        <v>33</v>
      </c>
      <c r="AC44" t="s">
        <v>51</v>
      </c>
    </row>
    <row r="45" spans="1:31" x14ac:dyDescent="0.25">
      <c r="A45" t="s">
        <v>224</v>
      </c>
      <c r="C45" s="25">
        <v>44351</v>
      </c>
      <c r="D45" s="15">
        <v>40000</v>
      </c>
      <c r="E45" t="s">
        <v>31</v>
      </c>
      <c r="F45" t="s">
        <v>227</v>
      </c>
      <c r="G45" t="s">
        <v>45</v>
      </c>
      <c r="H45" s="15">
        <v>40000</v>
      </c>
      <c r="I45" s="15">
        <v>20120</v>
      </c>
      <c r="J45" s="20">
        <f>I45/H45*100</f>
        <v>50.3</v>
      </c>
      <c r="K45" s="15">
        <v>40230</v>
      </c>
      <c r="L45" s="15">
        <f>H45-0</f>
        <v>40000</v>
      </c>
      <c r="M45" s="15">
        <v>40230</v>
      </c>
      <c r="N45" s="30">
        <v>131</v>
      </c>
      <c r="O45" s="34">
        <v>300</v>
      </c>
      <c r="P45" s="39">
        <v>0.90200000000000002</v>
      </c>
      <c r="Q45" s="39">
        <v>0.90200000000000002</v>
      </c>
      <c r="R45" s="15">
        <f>L45/N45</f>
        <v>305.3435114503817</v>
      </c>
      <c r="S45" s="15">
        <f>L45/P45</f>
        <v>44345.898004434588</v>
      </c>
      <c r="T45" s="44">
        <f>L45/P45/43560</f>
        <v>1.0180417356389941</v>
      </c>
      <c r="U45" s="39">
        <v>131</v>
      </c>
      <c r="V45" s="5" t="s">
        <v>225</v>
      </c>
      <c r="W45" t="s">
        <v>226</v>
      </c>
      <c r="X45">
        <v>0</v>
      </c>
      <c r="Y45">
        <v>1</v>
      </c>
      <c r="Z45" t="s">
        <v>32</v>
      </c>
      <c r="AB45" s="6" t="s">
        <v>33</v>
      </c>
      <c r="AC45" t="s">
        <v>140</v>
      </c>
    </row>
    <row r="46" spans="1:31" ht="15.75" thickBot="1" x14ac:dyDescent="0.3">
      <c r="A46" t="s">
        <v>230</v>
      </c>
      <c r="B46" t="s">
        <v>231</v>
      </c>
      <c r="C46" s="25">
        <v>44582</v>
      </c>
      <c r="D46" s="15">
        <v>17000</v>
      </c>
      <c r="E46" t="s">
        <v>31</v>
      </c>
      <c r="F46" t="s">
        <v>229</v>
      </c>
      <c r="G46" t="s">
        <v>45</v>
      </c>
      <c r="H46" s="15">
        <v>17000</v>
      </c>
      <c r="I46" s="15">
        <v>15390</v>
      </c>
      <c r="J46" s="20">
        <f>I46/H46*100</f>
        <v>90.529411764705884</v>
      </c>
      <c r="K46" s="15">
        <v>30787</v>
      </c>
      <c r="L46" s="15">
        <f>H46-0</f>
        <v>17000</v>
      </c>
      <c r="M46" s="15">
        <v>16280</v>
      </c>
      <c r="N46" s="30">
        <v>40</v>
      </c>
      <c r="O46" s="34">
        <v>140</v>
      </c>
      <c r="P46" s="39">
        <v>0.129</v>
      </c>
      <c r="Q46" s="39">
        <v>0.129</v>
      </c>
      <c r="R46" s="15">
        <f>L46/N46</f>
        <v>425</v>
      </c>
      <c r="S46" s="15">
        <f>L46/P46</f>
        <v>131782.94573643411</v>
      </c>
      <c r="T46" s="44">
        <f>L46/P46/43560</f>
        <v>3.0253201500558795</v>
      </c>
      <c r="U46" s="39">
        <v>40</v>
      </c>
      <c r="V46" s="5" t="s">
        <v>228</v>
      </c>
      <c r="W46" t="s">
        <v>232</v>
      </c>
      <c r="X46">
        <v>0</v>
      </c>
      <c r="Y46">
        <v>1</v>
      </c>
      <c r="Z46" s="7">
        <v>42356</v>
      </c>
      <c r="AB46" s="6" t="s">
        <v>33</v>
      </c>
      <c r="AC46" t="s">
        <v>233</v>
      </c>
    </row>
    <row r="47" spans="1:31" ht="15.75" thickTop="1" x14ac:dyDescent="0.25">
      <c r="A47" s="8"/>
      <c r="B47" s="8"/>
      <c r="C47" s="26" t="s">
        <v>234</v>
      </c>
      <c r="D47" s="16">
        <f>+SUM(D2:D46)</f>
        <v>5385586</v>
      </c>
      <c r="E47" s="8"/>
      <c r="F47" s="8"/>
      <c r="G47" s="8"/>
      <c r="H47" s="16">
        <f>+SUM(H2:H46)</f>
        <v>5385586</v>
      </c>
      <c r="I47" s="16">
        <f>+SUM(I2:I46)</f>
        <v>2029930</v>
      </c>
      <c r="J47" s="21"/>
      <c r="K47" s="16">
        <f>+SUM(K2:K46)</f>
        <v>3951616</v>
      </c>
      <c r="L47" s="16">
        <f>+SUM(L2:L46)</f>
        <v>5368971</v>
      </c>
      <c r="M47" s="16">
        <f>+SUM(M2:M46)</f>
        <v>3901064</v>
      </c>
      <c r="N47" s="31">
        <f>+SUM(N2:N46)</f>
        <v>6624.0449999999992</v>
      </c>
      <c r="O47" s="35"/>
      <c r="P47" s="40">
        <f>+SUM(P2:P46)</f>
        <v>70.320000000000007</v>
      </c>
      <c r="Q47" s="40">
        <f>+SUM(Q2:Q46)</f>
        <v>69.719000000000008</v>
      </c>
      <c r="R47" s="16"/>
      <c r="S47" s="16"/>
      <c r="T47" s="45"/>
      <c r="U47" s="40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10"/>
      <c r="B48" s="10"/>
      <c r="C48" s="27"/>
      <c r="D48" s="17"/>
      <c r="E48" s="10"/>
      <c r="F48" s="10"/>
      <c r="G48" s="10"/>
      <c r="H48" s="17"/>
      <c r="I48" s="17" t="s">
        <v>235</v>
      </c>
      <c r="J48" s="22">
        <f>I47/H47*100</f>
        <v>37.691905764758005</v>
      </c>
      <c r="K48" s="17"/>
      <c r="L48" s="17"/>
      <c r="M48" s="17" t="s">
        <v>236</v>
      </c>
      <c r="N48" s="32"/>
      <c r="O48" s="36"/>
      <c r="P48" s="41" t="s">
        <v>236</v>
      </c>
      <c r="Q48" s="41"/>
      <c r="R48" s="17"/>
      <c r="S48" s="17" t="s">
        <v>236</v>
      </c>
      <c r="T48" s="46"/>
      <c r="U48" s="41"/>
      <c r="V48" s="11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x14ac:dyDescent="0.25">
      <c r="A49" s="12"/>
      <c r="B49" s="12"/>
      <c r="C49" s="28"/>
      <c r="D49" s="18"/>
      <c r="E49" s="12"/>
      <c r="F49" s="12"/>
      <c r="G49" s="12"/>
      <c r="H49" s="18"/>
      <c r="I49" s="18" t="s">
        <v>237</v>
      </c>
      <c r="J49" s="23">
        <f>STDEV(J2:J46)</f>
        <v>20.401617911170323</v>
      </c>
      <c r="K49" s="18"/>
      <c r="L49" s="18"/>
      <c r="M49" s="18" t="s">
        <v>238</v>
      </c>
      <c r="N49" s="48">
        <f>L47/N47</f>
        <v>810.52755529287629</v>
      </c>
      <c r="O49" s="37"/>
      <c r="P49" s="42" t="s">
        <v>239</v>
      </c>
      <c r="Q49" s="42">
        <f>L47/P47</f>
        <v>76350.554607508529</v>
      </c>
      <c r="R49" s="18"/>
      <c r="S49" s="18" t="s">
        <v>240</v>
      </c>
      <c r="T49" s="47">
        <f>L47/P47/43560</f>
        <v>1.7527675529731068</v>
      </c>
      <c r="U49" s="42"/>
      <c r="V49" s="13"/>
      <c r="W49" s="12"/>
      <c r="X49" s="12"/>
      <c r="Y49" s="12"/>
      <c r="Z49" s="12"/>
      <c r="AA49" s="12"/>
      <c r="AB49" s="12"/>
      <c r="AC49" s="12"/>
      <c r="AD49" s="12"/>
      <c r="AE49" s="12"/>
    </row>
    <row r="51" spans="1:31" x14ac:dyDescent="0.25">
      <c r="I51" s="15" t="s">
        <v>249</v>
      </c>
      <c r="J51" s="20">
        <f>+AVERAGE(J2:J46)</f>
        <v>42.292713644498455</v>
      </c>
    </row>
    <row r="52" spans="1:31" x14ac:dyDescent="0.25">
      <c r="I52" s="15" t="s">
        <v>250</v>
      </c>
      <c r="J52" s="20">
        <f>+MEDIAN(J2:J46)</f>
        <v>39.6</v>
      </c>
    </row>
  </sheetData>
  <conditionalFormatting sqref="A2:AE4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709C-3684-4343-8309-88AB0962F6B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2022-04-15T12:51:26Z</dcterms:created>
  <dcterms:modified xsi:type="dcterms:W3CDTF">2022-04-15T13:05:27Z</dcterms:modified>
</cp:coreProperties>
</file>